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welina\Desktop\strona internetowa\"/>
    </mc:Choice>
  </mc:AlternateContent>
  <bookViews>
    <workbookView xWindow="0" yWindow="0" windowWidth="24240" windowHeight="13740" activeTab="6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  <sheet name="1-5 rok" sheetId="24" r:id="rId9"/>
  </sheets>
  <definedNames>
    <definedName name="_xlnm.Print_Area" localSheetId="0">całość!$B$6:$Y$165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56" i="15" l="1"/>
  <c r="AR27" i="15"/>
  <c r="AS27" i="15" s="1"/>
  <c r="U134" i="1"/>
  <c r="U135" i="1"/>
  <c r="U136" i="1"/>
  <c r="U137" i="1"/>
  <c r="U138" i="1"/>
  <c r="AL41" i="22"/>
  <c r="AL42" i="22" s="1"/>
  <c r="T40" i="22"/>
  <c r="T42" i="21"/>
  <c r="T33" i="21"/>
  <c r="AO33" i="21" s="1"/>
  <c r="AL58" i="20"/>
  <c r="AL59" i="20" s="1"/>
  <c r="AL54" i="20"/>
  <c r="AL63" i="15"/>
  <c r="AL64" i="15" s="1"/>
  <c r="T44" i="21"/>
  <c r="T42" i="22"/>
  <c r="AJ33" i="1"/>
  <c r="AL33" i="1"/>
  <c r="AM33" i="1" s="1"/>
  <c r="S66" i="15"/>
  <c r="S69" i="15" s="1"/>
  <c r="T19" i="1"/>
  <c r="F159" i="1"/>
  <c r="S19" i="15"/>
  <c r="AO42" i="21"/>
  <c r="L159" i="1"/>
  <c r="H159" i="1"/>
  <c r="P140" i="1"/>
  <c r="Q140" i="1"/>
  <c r="R140" i="1"/>
  <c r="S140" i="1"/>
  <c r="T66" i="15"/>
  <c r="V66" i="15"/>
  <c r="T27" i="15"/>
  <c r="V27" i="15" s="1"/>
  <c r="S27" i="15"/>
  <c r="S20" i="22"/>
  <c r="T20" i="22"/>
  <c r="V20" i="22"/>
  <c r="AL27" i="22"/>
  <c r="AN27" i="22"/>
  <c r="AP27" i="22" s="1"/>
  <c r="AK27" i="22"/>
  <c r="T50" i="20"/>
  <c r="V50" i="20"/>
  <c r="S50" i="20"/>
  <c r="T48" i="20"/>
  <c r="V48" i="20"/>
  <c r="S48" i="20"/>
  <c r="AL20" i="15"/>
  <c r="AL21" i="15"/>
  <c r="AN21" i="15"/>
  <c r="AL25" i="15"/>
  <c r="AN25" i="15" s="1"/>
  <c r="AL67" i="15"/>
  <c r="AN67" i="15"/>
  <c r="AN69" i="15" s="1"/>
  <c r="AL68" i="15"/>
  <c r="AN68" i="15" s="1"/>
  <c r="AL32" i="15"/>
  <c r="AN32" i="15" s="1"/>
  <c r="AN44" i="15" s="1"/>
  <c r="AL34" i="15"/>
  <c r="AN34" i="15" s="1"/>
  <c r="AL40" i="15"/>
  <c r="AN40" i="15" s="1"/>
  <c r="AL43" i="15"/>
  <c r="AN43" i="15"/>
  <c r="AP43" i="15" s="1"/>
  <c r="AL47" i="15"/>
  <c r="AN47" i="15"/>
  <c r="AL49" i="15"/>
  <c r="AN49" i="15"/>
  <c r="AP49" i="15" s="1"/>
  <c r="AR49" i="15" s="1"/>
  <c r="AS49" i="15" s="1"/>
  <c r="AL50" i="15"/>
  <c r="AN50" i="15" s="1"/>
  <c r="AL51" i="15"/>
  <c r="AN51" i="15" s="1"/>
  <c r="AL53" i="15"/>
  <c r="AN53" i="15"/>
  <c r="AL54" i="15"/>
  <c r="AN54" i="15"/>
  <c r="AL59" i="15"/>
  <c r="AN59" i="15"/>
  <c r="AN61" i="15" s="1"/>
  <c r="AL60" i="15"/>
  <c r="AN60" i="15" s="1"/>
  <c r="AN64" i="15"/>
  <c r="U54" i="1"/>
  <c r="W54" i="1" s="1"/>
  <c r="Y54" i="1" s="1"/>
  <c r="U55" i="1"/>
  <c r="W55" i="1" s="1"/>
  <c r="Y55" i="1" s="1"/>
  <c r="U56" i="1"/>
  <c r="W56" i="1" s="1"/>
  <c r="Y56" i="1" s="1"/>
  <c r="U57" i="1"/>
  <c r="W57" i="1" s="1"/>
  <c r="Y57" i="1"/>
  <c r="U58" i="1"/>
  <c r="W58" i="1" s="1"/>
  <c r="Y58" i="1" s="1"/>
  <c r="U59" i="1"/>
  <c r="W59" i="1"/>
  <c r="Y59" i="1" s="1"/>
  <c r="U60" i="1"/>
  <c r="W60" i="1"/>
  <c r="Y60" i="1" s="1"/>
  <c r="U61" i="1"/>
  <c r="W61" i="1"/>
  <c r="Y61" i="1" s="1"/>
  <c r="U62" i="1"/>
  <c r="W62" i="1" s="1"/>
  <c r="Y62" i="1" s="1"/>
  <c r="U63" i="1"/>
  <c r="W63" i="1" s="1"/>
  <c r="Y63" i="1" s="1"/>
  <c r="U64" i="1"/>
  <c r="W64" i="1" s="1"/>
  <c r="Y64" i="1" s="1"/>
  <c r="U65" i="1"/>
  <c r="W65" i="1" s="1"/>
  <c r="Y65" i="1"/>
  <c r="U66" i="1"/>
  <c r="W66" i="1" s="1"/>
  <c r="Y66" i="1" s="1"/>
  <c r="U67" i="1"/>
  <c r="W67" i="1"/>
  <c r="Y67" i="1" s="1"/>
  <c r="U68" i="1"/>
  <c r="W68" i="1"/>
  <c r="Y68" i="1" s="1"/>
  <c r="U69" i="1"/>
  <c r="W69" i="1"/>
  <c r="Y69" i="1" s="1"/>
  <c r="U70" i="1"/>
  <c r="W70" i="1" s="1"/>
  <c r="Y70" i="1" s="1"/>
  <c r="U71" i="1"/>
  <c r="W71" i="1" s="1"/>
  <c r="Y71" i="1" s="1"/>
  <c r="U72" i="1"/>
  <c r="W72" i="1" s="1"/>
  <c r="Y72" i="1"/>
  <c r="U73" i="1"/>
  <c r="W73" i="1" s="1"/>
  <c r="Y73" i="1" s="1"/>
  <c r="U74" i="1"/>
  <c r="W74" i="1" s="1"/>
  <c r="Y74" i="1" s="1"/>
  <c r="T56" i="15"/>
  <c r="V56" i="15" s="1"/>
  <c r="AP56" i="15" s="1"/>
  <c r="AR56" i="15" s="1"/>
  <c r="T55" i="15"/>
  <c r="V55" i="15" s="1"/>
  <c r="AP55" i="15" s="1"/>
  <c r="AR55" i="15" s="1"/>
  <c r="AS55" i="15" s="1"/>
  <c r="T23" i="15"/>
  <c r="V23" i="15" s="1"/>
  <c r="T28" i="23"/>
  <c r="V28" i="23" s="1"/>
  <c r="AP28" i="23" s="1"/>
  <c r="AO28" i="23"/>
  <c r="S28" i="23"/>
  <c r="T29" i="23"/>
  <c r="V29" i="23"/>
  <c r="AP29" i="23" s="1"/>
  <c r="AO29" i="23"/>
  <c r="S29" i="23"/>
  <c r="AK40" i="15"/>
  <c r="T24" i="15"/>
  <c r="V24" i="15" s="1"/>
  <c r="AP24" i="15" s="1"/>
  <c r="AR24" i="15" s="1"/>
  <c r="AS24" i="15" s="1"/>
  <c r="S24" i="15"/>
  <c r="AK25" i="15"/>
  <c r="AC147" i="1"/>
  <c r="AC142" i="1"/>
  <c r="AC143" i="1"/>
  <c r="AC144" i="1"/>
  <c r="AC145" i="1"/>
  <c r="AC146" i="1"/>
  <c r="AC148" i="1"/>
  <c r="AC149" i="1"/>
  <c r="AB149" i="1"/>
  <c r="AD149" i="1" s="1"/>
  <c r="AC150" i="1"/>
  <c r="AC151" i="1"/>
  <c r="AC152" i="1"/>
  <c r="AC153" i="1"/>
  <c r="AB153" i="1"/>
  <c r="AD153" i="1" s="1"/>
  <c r="AC154" i="1"/>
  <c r="AD154" i="1" s="1"/>
  <c r="AC155" i="1"/>
  <c r="AC156" i="1"/>
  <c r="AC157" i="1"/>
  <c r="AB157" i="1"/>
  <c r="AD157" i="1" s="1"/>
  <c r="AC158" i="1"/>
  <c r="AC33" i="1"/>
  <c r="AC52" i="1"/>
  <c r="AC75" i="1"/>
  <c r="AC124" i="1"/>
  <c r="AC131" i="1"/>
  <c r="AC140" i="1"/>
  <c r="AB33" i="1"/>
  <c r="AB52" i="1"/>
  <c r="AB75" i="1"/>
  <c r="AB124" i="1"/>
  <c r="AB131" i="1"/>
  <c r="AB140" i="1"/>
  <c r="AB142" i="1"/>
  <c r="AB143" i="1"/>
  <c r="AB144" i="1"/>
  <c r="AB145" i="1"/>
  <c r="AB146" i="1"/>
  <c r="AB147" i="1"/>
  <c r="AB148" i="1"/>
  <c r="AB150" i="1"/>
  <c r="AB151" i="1"/>
  <c r="AB152" i="1"/>
  <c r="AB154" i="1"/>
  <c r="AB155" i="1"/>
  <c r="AB156" i="1"/>
  <c r="AD156" i="1" s="1"/>
  <c r="AB158" i="1"/>
  <c r="AD158" i="1" s="1"/>
  <c r="U157" i="1"/>
  <c r="W157" i="1"/>
  <c r="Y157" i="1" s="1"/>
  <c r="AE157" i="1" s="1"/>
  <c r="X157" i="1"/>
  <c r="T157" i="1"/>
  <c r="U156" i="1"/>
  <c r="T156" i="1"/>
  <c r="U158" i="1"/>
  <c r="T158" i="1"/>
  <c r="U143" i="1"/>
  <c r="W143" i="1" s="1"/>
  <c r="Y143" i="1" s="1"/>
  <c r="U144" i="1"/>
  <c r="W144" i="1"/>
  <c r="U142" i="1"/>
  <c r="W142" i="1"/>
  <c r="U145" i="1"/>
  <c r="W145" i="1" s="1"/>
  <c r="Y145" i="1" s="1"/>
  <c r="U146" i="1"/>
  <c r="W146" i="1" s="1"/>
  <c r="Y146" i="1" s="1"/>
  <c r="AE146" i="1" s="1"/>
  <c r="U147" i="1"/>
  <c r="W147" i="1"/>
  <c r="Y147" i="1" s="1"/>
  <c r="AE147" i="1" s="1"/>
  <c r="U148" i="1"/>
  <c r="W148" i="1" s="1"/>
  <c r="Y148" i="1" s="1"/>
  <c r="U149" i="1"/>
  <c r="W149" i="1"/>
  <c r="U150" i="1"/>
  <c r="W150" i="1"/>
  <c r="Y150" i="1" s="1"/>
  <c r="AE150" i="1" s="1"/>
  <c r="U151" i="1"/>
  <c r="W151" i="1" s="1"/>
  <c r="Y151" i="1" s="1"/>
  <c r="AE151" i="1" s="1"/>
  <c r="U152" i="1"/>
  <c r="W152" i="1"/>
  <c r="Y152" i="1" s="1"/>
  <c r="AE152" i="1" s="1"/>
  <c r="U153" i="1"/>
  <c r="W153" i="1" s="1"/>
  <c r="Y153" i="1" s="1"/>
  <c r="U154" i="1"/>
  <c r="W154" i="1"/>
  <c r="Y154" i="1" s="1"/>
  <c r="AE154" i="1" s="1"/>
  <c r="U155" i="1"/>
  <c r="W155" i="1" s="1"/>
  <c r="Y155" i="1" s="1"/>
  <c r="AE155" i="1" s="1"/>
  <c r="Y144" i="1"/>
  <c r="AE144" i="1" s="1"/>
  <c r="Y149" i="1"/>
  <c r="AE149" i="1" s="1"/>
  <c r="AE153" i="1"/>
  <c r="AE33" i="1"/>
  <c r="AE52" i="1"/>
  <c r="AE75" i="1"/>
  <c r="AE124" i="1"/>
  <c r="AE131" i="1"/>
  <c r="AE140" i="1"/>
  <c r="U4" i="14"/>
  <c r="U5" i="14"/>
  <c r="W5" i="14"/>
  <c r="U6" i="14"/>
  <c r="U7" i="14"/>
  <c r="W7" i="14" s="1"/>
  <c r="U8" i="14"/>
  <c r="U9" i="14"/>
  <c r="W9" i="14"/>
  <c r="U10" i="14"/>
  <c r="U11" i="14"/>
  <c r="W11" i="14"/>
  <c r="U12" i="14"/>
  <c r="U13" i="14"/>
  <c r="W13" i="14" s="1"/>
  <c r="U14" i="14"/>
  <c r="U15" i="14"/>
  <c r="W15" i="14" s="1"/>
  <c r="R4" i="14"/>
  <c r="R5" i="14"/>
  <c r="R6" i="14"/>
  <c r="R7" i="14"/>
  <c r="R8" i="14"/>
  <c r="R9" i="14"/>
  <c r="R10" i="14"/>
  <c r="R11" i="14"/>
  <c r="R12" i="14"/>
  <c r="R13" i="14"/>
  <c r="R14" i="14"/>
  <c r="R15" i="14"/>
  <c r="V15" i="14"/>
  <c r="W14" i="14"/>
  <c r="V14" i="14"/>
  <c r="V13" i="14"/>
  <c r="W12" i="14"/>
  <c r="V12" i="14"/>
  <c r="V11" i="14"/>
  <c r="W10" i="14"/>
  <c r="V10" i="14"/>
  <c r="V9" i="14"/>
  <c r="W8" i="14"/>
  <c r="V8" i="14"/>
  <c r="V7" i="14"/>
  <c r="W6" i="14"/>
  <c r="V6" i="14"/>
  <c r="V5" i="14"/>
  <c r="W4" i="14"/>
  <c r="V4" i="14"/>
  <c r="T44" i="22"/>
  <c r="V44" i="22"/>
  <c r="T46" i="22"/>
  <c r="V46" i="22" s="1"/>
  <c r="AP46" i="22" s="1"/>
  <c r="T19" i="22"/>
  <c r="AO19" i="22" s="1"/>
  <c r="AO21" i="22" s="1"/>
  <c r="AO20" i="22"/>
  <c r="T23" i="22"/>
  <c r="V23" i="22"/>
  <c r="T25" i="22"/>
  <c r="V25" i="22" s="1"/>
  <c r="AP25" i="22" s="1"/>
  <c r="T30" i="22"/>
  <c r="V30" i="22"/>
  <c r="T31" i="22"/>
  <c r="T32" i="22"/>
  <c r="V32" i="22"/>
  <c r="AP32" i="22" s="1"/>
  <c r="T33" i="22"/>
  <c r="V33" i="22" s="1"/>
  <c r="AP33" i="22" s="1"/>
  <c r="T36" i="22"/>
  <c r="V36" i="22"/>
  <c r="V42" i="22"/>
  <c r="AK50" i="22"/>
  <c r="AL50" i="22"/>
  <c r="AN50" i="22" s="1"/>
  <c r="AP50" i="22" s="1"/>
  <c r="AO50" i="22"/>
  <c r="T19" i="23"/>
  <c r="T21" i="23"/>
  <c r="V21" i="23"/>
  <c r="AP21" i="23" s="1"/>
  <c r="V25" i="23"/>
  <c r="T27" i="23"/>
  <c r="V27" i="23"/>
  <c r="T30" i="23"/>
  <c r="T31" i="23"/>
  <c r="AO31" i="23" s="1"/>
  <c r="V31" i="23"/>
  <c r="AP31" i="23" s="1"/>
  <c r="AO27" i="23"/>
  <c r="S27" i="23"/>
  <c r="S30" i="23"/>
  <c r="S31" i="23"/>
  <c r="S32" i="23"/>
  <c r="F22" i="23"/>
  <c r="F25" i="23"/>
  <c r="F32" i="23"/>
  <c r="G22" i="23"/>
  <c r="G25" i="23"/>
  <c r="G32" i="23"/>
  <c r="G33" i="23"/>
  <c r="H22" i="23"/>
  <c r="H25" i="23"/>
  <c r="H33" i="23" s="1"/>
  <c r="H32" i="23"/>
  <c r="I22" i="23"/>
  <c r="I25" i="23"/>
  <c r="I32" i="23"/>
  <c r="I33" i="23"/>
  <c r="J22" i="23"/>
  <c r="J33" i="23" s="1"/>
  <c r="J25" i="23"/>
  <c r="J32" i="23"/>
  <c r="K22" i="23"/>
  <c r="K25" i="23"/>
  <c r="K32" i="23"/>
  <c r="K33" i="23"/>
  <c r="L22" i="23"/>
  <c r="L33" i="23" s="1"/>
  <c r="L25" i="23"/>
  <c r="L32" i="23"/>
  <c r="M22" i="23"/>
  <c r="M25" i="23"/>
  <c r="M32" i="23"/>
  <c r="M33" i="23"/>
  <c r="N22" i="23"/>
  <c r="N25" i="23"/>
  <c r="N32" i="23"/>
  <c r="O22" i="23"/>
  <c r="O25" i="23"/>
  <c r="O32" i="23"/>
  <c r="O33" i="23"/>
  <c r="P22" i="23"/>
  <c r="P25" i="23"/>
  <c r="P32" i="23"/>
  <c r="Q22" i="23"/>
  <c r="Q25" i="23"/>
  <c r="Q32" i="23"/>
  <c r="Q33" i="23"/>
  <c r="F13" i="24" s="1"/>
  <c r="R22" i="23"/>
  <c r="R33" i="23" s="1"/>
  <c r="D13" i="24" s="1"/>
  <c r="R25" i="23"/>
  <c r="R32" i="23"/>
  <c r="S19" i="23"/>
  <c r="S22" i="23" s="1"/>
  <c r="S21" i="23"/>
  <c r="S25" i="23"/>
  <c r="T25" i="23"/>
  <c r="T32" i="23"/>
  <c r="W22" i="23"/>
  <c r="W25" i="23"/>
  <c r="W32" i="23"/>
  <c r="W33" i="23"/>
  <c r="X22" i="23"/>
  <c r="X33" i="23" s="1"/>
  <c r="X25" i="23"/>
  <c r="X32" i="23"/>
  <c r="Y22" i="23"/>
  <c r="Y25" i="23"/>
  <c r="Y32" i="23"/>
  <c r="Y33" i="23"/>
  <c r="Z22" i="23"/>
  <c r="Z33" i="23" s="1"/>
  <c r="Z25" i="23"/>
  <c r="Z32" i="23"/>
  <c r="AA22" i="23"/>
  <c r="AA25" i="23"/>
  <c r="AA32" i="23"/>
  <c r="AA33" i="23"/>
  <c r="AB22" i="23"/>
  <c r="AB25" i="23"/>
  <c r="AB32" i="23"/>
  <c r="AC22" i="23"/>
  <c r="AC25" i="23"/>
  <c r="AC32" i="23"/>
  <c r="AC33" i="23"/>
  <c r="AD22" i="23"/>
  <c r="AD25" i="23"/>
  <c r="AD32" i="23"/>
  <c r="AE22" i="23"/>
  <c r="AE25" i="23"/>
  <c r="AE32" i="23"/>
  <c r="AE33" i="23"/>
  <c r="AF22" i="23"/>
  <c r="AF33" i="23" s="1"/>
  <c r="AF25" i="23"/>
  <c r="AF32" i="23"/>
  <c r="AG22" i="23"/>
  <c r="AG25" i="23"/>
  <c r="AG32" i="23"/>
  <c r="AG33" i="23"/>
  <c r="AH22" i="23"/>
  <c r="AH33" i="23" s="1"/>
  <c r="AH25" i="23"/>
  <c r="AH32" i="23"/>
  <c r="AI22" i="23"/>
  <c r="AI25" i="23"/>
  <c r="AI32" i="23"/>
  <c r="AI33" i="23"/>
  <c r="F14" i="24" s="1"/>
  <c r="AJ22" i="23"/>
  <c r="AJ25" i="23"/>
  <c r="AJ32" i="23"/>
  <c r="AK20" i="23"/>
  <c r="AK22" i="23"/>
  <c r="AK24" i="23"/>
  <c r="AK25" i="23"/>
  <c r="AK32" i="23"/>
  <c r="AL20" i="23"/>
  <c r="AL22" i="23"/>
  <c r="AL24" i="23"/>
  <c r="AL32" i="23"/>
  <c r="AN20" i="23"/>
  <c r="AN32" i="23"/>
  <c r="AO19" i="23"/>
  <c r="AO21" i="23"/>
  <c r="AO20" i="23"/>
  <c r="E32" i="23"/>
  <c r="E22" i="23"/>
  <c r="E25" i="23"/>
  <c r="AL47" i="22"/>
  <c r="AK47" i="22"/>
  <c r="F51" i="22"/>
  <c r="F21" i="22"/>
  <c r="F28" i="22"/>
  <c r="F34" i="22"/>
  <c r="F38" i="22"/>
  <c r="F42" i="22"/>
  <c r="G51" i="22"/>
  <c r="G21" i="22"/>
  <c r="G52" i="22" s="1"/>
  <c r="G28" i="22"/>
  <c r="G34" i="22"/>
  <c r="G38" i="22"/>
  <c r="G42" i="22"/>
  <c r="H51" i="22"/>
  <c r="H21" i="22"/>
  <c r="H28" i="22"/>
  <c r="H34" i="22"/>
  <c r="H38" i="22"/>
  <c r="H42" i="22"/>
  <c r="I51" i="22"/>
  <c r="I21" i="22"/>
  <c r="I28" i="22"/>
  <c r="I34" i="22"/>
  <c r="I52" i="22" s="1"/>
  <c r="I38" i="22"/>
  <c r="I42" i="22"/>
  <c r="J51" i="22"/>
  <c r="J21" i="22"/>
  <c r="J28" i="22"/>
  <c r="J34" i="22"/>
  <c r="J38" i="22"/>
  <c r="J42" i="22"/>
  <c r="K51" i="22"/>
  <c r="K21" i="22"/>
  <c r="K28" i="22"/>
  <c r="K34" i="22"/>
  <c r="K38" i="22"/>
  <c r="K52" i="22" s="1"/>
  <c r="K42" i="22"/>
  <c r="L51" i="22"/>
  <c r="L21" i="22"/>
  <c r="L28" i="22"/>
  <c r="L34" i="22"/>
  <c r="L38" i="22"/>
  <c r="L42" i="22"/>
  <c r="M51" i="22"/>
  <c r="M21" i="22"/>
  <c r="M28" i="22"/>
  <c r="M34" i="22"/>
  <c r="M52" i="22" s="1"/>
  <c r="M38" i="22"/>
  <c r="M42" i="22"/>
  <c r="N51" i="22"/>
  <c r="N21" i="22"/>
  <c r="N28" i="22"/>
  <c r="N34" i="22"/>
  <c r="N38" i="22"/>
  <c r="N42" i="22"/>
  <c r="O51" i="22"/>
  <c r="O21" i="22"/>
  <c r="O28" i="22"/>
  <c r="O34" i="22"/>
  <c r="O38" i="22"/>
  <c r="O42" i="22"/>
  <c r="O52" i="22"/>
  <c r="P51" i="22"/>
  <c r="P21" i="22"/>
  <c r="P28" i="22"/>
  <c r="P34" i="22"/>
  <c r="P38" i="22"/>
  <c r="P42" i="22"/>
  <c r="Q51" i="22"/>
  <c r="Q21" i="22"/>
  <c r="Q52" i="22" s="1"/>
  <c r="F11" i="24" s="1"/>
  <c r="N8" i="24" s="1"/>
  <c r="Q28" i="22"/>
  <c r="Q34" i="22"/>
  <c r="Q38" i="22"/>
  <c r="Q42" i="22"/>
  <c r="R51" i="22"/>
  <c r="R21" i="22"/>
  <c r="R28" i="22"/>
  <c r="R34" i="22"/>
  <c r="R38" i="22"/>
  <c r="R42" i="22"/>
  <c r="S44" i="22"/>
  <c r="S51" i="22" s="1"/>
  <c r="S46" i="22"/>
  <c r="S19" i="22"/>
  <c r="S21" i="22"/>
  <c r="S23" i="22"/>
  <c r="S25" i="22"/>
  <c r="S28" i="22"/>
  <c r="S30" i="22"/>
  <c r="S31" i="22"/>
  <c r="S32" i="22"/>
  <c r="S33" i="22"/>
  <c r="S34" i="22"/>
  <c r="S36" i="22"/>
  <c r="S38" i="22"/>
  <c r="S40" i="22"/>
  <c r="S42" i="22" s="1"/>
  <c r="T51" i="22"/>
  <c r="T38" i="22"/>
  <c r="W51" i="22"/>
  <c r="W21" i="22"/>
  <c r="W28" i="22"/>
  <c r="W34" i="22"/>
  <c r="W38" i="22"/>
  <c r="W42" i="22"/>
  <c r="X51" i="22"/>
  <c r="X21" i="22"/>
  <c r="X28" i="22"/>
  <c r="X34" i="22"/>
  <c r="X38" i="22"/>
  <c r="X42" i="22"/>
  <c r="Y51" i="22"/>
  <c r="Y21" i="22"/>
  <c r="Y28" i="22"/>
  <c r="Y34" i="22"/>
  <c r="Y38" i="22"/>
  <c r="Y42" i="22"/>
  <c r="Z51" i="22"/>
  <c r="Z21" i="22"/>
  <c r="Z28" i="22"/>
  <c r="Z34" i="22"/>
  <c r="Z38" i="22"/>
  <c r="Z42" i="22"/>
  <c r="AA51" i="22"/>
  <c r="AA21" i="22"/>
  <c r="AA28" i="22"/>
  <c r="AA34" i="22"/>
  <c r="AA38" i="22"/>
  <c r="AA42" i="22"/>
  <c r="AB51" i="22"/>
  <c r="AB21" i="22"/>
  <c r="AB28" i="22"/>
  <c r="AB34" i="22"/>
  <c r="AB38" i="22"/>
  <c r="AB42" i="22"/>
  <c r="AC51" i="22"/>
  <c r="AC21" i="22"/>
  <c r="AC28" i="22"/>
  <c r="AC34" i="22"/>
  <c r="AC38" i="22"/>
  <c r="AC42" i="22"/>
  <c r="AD51" i="22"/>
  <c r="AD21" i="22"/>
  <c r="AD52" i="22" s="1"/>
  <c r="AD28" i="22"/>
  <c r="AD34" i="22"/>
  <c r="AD38" i="22"/>
  <c r="AD42" i="22"/>
  <c r="AE51" i="22"/>
  <c r="AE21" i="22"/>
  <c r="AE28" i="22"/>
  <c r="AE52" i="22" s="1"/>
  <c r="AE34" i="22"/>
  <c r="AE38" i="22"/>
  <c r="AE42" i="22"/>
  <c r="AF51" i="22"/>
  <c r="AF21" i="22"/>
  <c r="AF28" i="22"/>
  <c r="AF34" i="22"/>
  <c r="AF38" i="22"/>
  <c r="AF42" i="22"/>
  <c r="AG51" i="22"/>
  <c r="AG21" i="22"/>
  <c r="AG28" i="22"/>
  <c r="AG34" i="22"/>
  <c r="AG38" i="22"/>
  <c r="AG42" i="22"/>
  <c r="AH51" i="22"/>
  <c r="AH21" i="22"/>
  <c r="AH28" i="22"/>
  <c r="AH34" i="22"/>
  <c r="AH38" i="22"/>
  <c r="AH42" i="22"/>
  <c r="AH52" i="22"/>
  <c r="AI51" i="22"/>
  <c r="AI21" i="22"/>
  <c r="AI52" i="22" s="1"/>
  <c r="F12" i="24" s="1"/>
  <c r="AI28" i="22"/>
  <c r="AI34" i="22"/>
  <c r="AI38" i="22"/>
  <c r="AI42" i="22"/>
  <c r="AJ51" i="22"/>
  <c r="AJ21" i="22"/>
  <c r="AJ28" i="22"/>
  <c r="AJ34" i="22"/>
  <c r="AJ38" i="22"/>
  <c r="AJ42" i="22"/>
  <c r="AK45" i="22"/>
  <c r="AK48" i="22"/>
  <c r="AK49" i="22"/>
  <c r="AK21" i="22"/>
  <c r="AK24" i="22"/>
  <c r="AK26" i="22"/>
  <c r="AK28" i="22" s="1"/>
  <c r="AK34" i="22"/>
  <c r="AK37" i="22"/>
  <c r="AK38" i="22" s="1"/>
  <c r="AK41" i="22"/>
  <c r="AK42" i="22" s="1"/>
  <c r="AL45" i="22"/>
  <c r="AO45" i="22" s="1"/>
  <c r="AL48" i="22"/>
  <c r="AO48" i="22" s="1"/>
  <c r="AL49" i="22"/>
  <c r="AL21" i="22"/>
  <c r="AL24" i="22"/>
  <c r="AN24" i="22" s="1"/>
  <c r="AP24" i="22" s="1"/>
  <c r="AL26" i="22"/>
  <c r="AL34" i="22"/>
  <c r="AL37" i="22"/>
  <c r="AO37" i="22" s="1"/>
  <c r="AL38" i="22"/>
  <c r="AN45" i="22"/>
  <c r="AN48" i="22"/>
  <c r="AP48" i="22" s="1"/>
  <c r="AN21" i="22"/>
  <c r="AN34" i="22"/>
  <c r="AN37" i="22"/>
  <c r="AN38" i="22" s="1"/>
  <c r="AN42" i="22"/>
  <c r="AO44" i="22"/>
  <c r="AO46" i="22"/>
  <c r="AO23" i="22"/>
  <c r="AO24" i="22"/>
  <c r="AO25" i="22"/>
  <c r="AO26" i="22"/>
  <c r="AO27" i="22"/>
  <c r="AO30" i="22"/>
  <c r="AO32" i="22"/>
  <c r="AO33" i="22"/>
  <c r="AO36" i="22"/>
  <c r="AO40" i="22"/>
  <c r="AO41" i="22"/>
  <c r="AP45" i="22"/>
  <c r="AP20" i="22"/>
  <c r="AP37" i="22"/>
  <c r="AP40" i="22"/>
  <c r="AP41" i="22"/>
  <c r="E51" i="22"/>
  <c r="E21" i="22"/>
  <c r="E28" i="22"/>
  <c r="E34" i="22"/>
  <c r="E38" i="22"/>
  <c r="E42" i="22"/>
  <c r="E40" i="21"/>
  <c r="E44" i="21"/>
  <c r="E48" i="21"/>
  <c r="Z48" i="21"/>
  <c r="AL47" i="21"/>
  <c r="AN47" i="21"/>
  <c r="AK47" i="21"/>
  <c r="T46" i="21"/>
  <c r="V46" i="21"/>
  <c r="S46" i="21"/>
  <c r="AL46" i="20"/>
  <c r="AN46" i="20"/>
  <c r="AP46" i="20" s="1"/>
  <c r="T41" i="20"/>
  <c r="AO41" i="20"/>
  <c r="AL42" i="20"/>
  <c r="AL43" i="20"/>
  <c r="AO43" i="20" s="1"/>
  <c r="AL44" i="20"/>
  <c r="AO44" i="20"/>
  <c r="AN44" i="20"/>
  <c r="AP44" i="20"/>
  <c r="T45" i="20"/>
  <c r="AO45" i="20" s="1"/>
  <c r="AO46" i="20"/>
  <c r="AL47" i="20"/>
  <c r="AO48" i="20"/>
  <c r="AL49" i="20"/>
  <c r="AO49" i="20" s="1"/>
  <c r="AO50" i="20"/>
  <c r="AP50" i="20"/>
  <c r="E23" i="20"/>
  <c r="E27" i="20"/>
  <c r="E34" i="20"/>
  <c r="E56" i="20"/>
  <c r="E59" i="20"/>
  <c r="F69" i="15"/>
  <c r="F29" i="15"/>
  <c r="F44" i="15"/>
  <c r="F57" i="15"/>
  <c r="F61" i="15"/>
  <c r="F64" i="15"/>
  <c r="G69" i="15"/>
  <c r="G29" i="15"/>
  <c r="G44" i="15"/>
  <c r="G57" i="15"/>
  <c r="G70" i="15" s="1"/>
  <c r="G61" i="15"/>
  <c r="G64" i="15"/>
  <c r="H69" i="15"/>
  <c r="H29" i="15"/>
  <c r="H44" i="15"/>
  <c r="H57" i="15"/>
  <c r="H61" i="15"/>
  <c r="H64" i="15"/>
  <c r="I69" i="15"/>
  <c r="I29" i="15"/>
  <c r="I44" i="15"/>
  <c r="I57" i="15"/>
  <c r="I61" i="15"/>
  <c r="I64" i="15"/>
  <c r="I70" i="15"/>
  <c r="J69" i="15"/>
  <c r="J29" i="15"/>
  <c r="J44" i="15"/>
  <c r="J57" i="15"/>
  <c r="J61" i="15"/>
  <c r="J64" i="15"/>
  <c r="K69" i="15"/>
  <c r="K29" i="15"/>
  <c r="K70" i="15" s="1"/>
  <c r="K44" i="15"/>
  <c r="K57" i="15"/>
  <c r="K61" i="15"/>
  <c r="K64" i="15"/>
  <c r="L69" i="15"/>
  <c r="L29" i="15"/>
  <c r="L44" i="15"/>
  <c r="L70" i="15" s="1"/>
  <c r="L57" i="15"/>
  <c r="L61" i="15"/>
  <c r="L64" i="15"/>
  <c r="M69" i="15"/>
  <c r="M29" i="15"/>
  <c r="M44" i="15"/>
  <c r="M57" i="15"/>
  <c r="M61" i="15"/>
  <c r="M64" i="15"/>
  <c r="N69" i="15"/>
  <c r="N29" i="15"/>
  <c r="N44" i="15"/>
  <c r="N57" i="15"/>
  <c r="N61" i="15"/>
  <c r="N64" i="15"/>
  <c r="O69" i="15"/>
  <c r="O29" i="15"/>
  <c r="O44" i="15"/>
  <c r="O57" i="15"/>
  <c r="O61" i="15"/>
  <c r="O64" i="15"/>
  <c r="P69" i="15"/>
  <c r="P29" i="15"/>
  <c r="P70" i="15" s="1"/>
  <c r="P44" i="15"/>
  <c r="P57" i="15"/>
  <c r="P61" i="15"/>
  <c r="P64" i="15"/>
  <c r="Q69" i="15"/>
  <c r="Q29" i="15"/>
  <c r="Q70" i="15" s="1"/>
  <c r="F5" i="24" s="1"/>
  <c r="N5" i="24" s="1"/>
  <c r="Q44" i="15"/>
  <c r="Q57" i="15"/>
  <c r="Q61" i="15"/>
  <c r="Q64" i="15"/>
  <c r="R69" i="15"/>
  <c r="R29" i="15"/>
  <c r="R44" i="15"/>
  <c r="R57" i="15"/>
  <c r="R61" i="15"/>
  <c r="R64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46" i="15"/>
  <c r="S48" i="15"/>
  <c r="S52" i="15"/>
  <c r="S55" i="15"/>
  <c r="S56" i="15"/>
  <c r="S61" i="15"/>
  <c r="S64" i="15"/>
  <c r="T69" i="15"/>
  <c r="T19" i="15"/>
  <c r="T22" i="15"/>
  <c r="V22" i="15"/>
  <c r="AP22" i="15" s="1"/>
  <c r="T26" i="15"/>
  <c r="T28" i="15"/>
  <c r="T31" i="15"/>
  <c r="T33" i="15"/>
  <c r="T35" i="15"/>
  <c r="T36" i="15"/>
  <c r="V36" i="15"/>
  <c r="AP36" i="15" s="1"/>
  <c r="AR36" i="15" s="1"/>
  <c r="AS36" i="15" s="1"/>
  <c r="T37" i="15"/>
  <c r="AO37" i="15" s="1"/>
  <c r="T38" i="15"/>
  <c r="T39" i="15"/>
  <c r="V39" i="15"/>
  <c r="T41" i="15"/>
  <c r="T46" i="15"/>
  <c r="T48" i="15"/>
  <c r="T52" i="15"/>
  <c r="V52" i="15" s="1"/>
  <c r="T57" i="15"/>
  <c r="T61" i="15"/>
  <c r="T64" i="15"/>
  <c r="V69" i="15"/>
  <c r="V31" i="15"/>
  <c r="V33" i="15"/>
  <c r="AP33" i="15" s="1"/>
  <c r="AR33" i="15" s="1"/>
  <c r="AS33" i="15" s="1"/>
  <c r="V38" i="15"/>
  <c r="AP38" i="15" s="1"/>
  <c r="AR38" i="15" s="1"/>
  <c r="AS38" i="15" s="1"/>
  <c r="V46" i="15"/>
  <c r="AP46" i="15" s="1"/>
  <c r="AR46" i="15" s="1"/>
  <c r="AS46" i="15" s="1"/>
  <c r="V61" i="15"/>
  <c r="V64" i="15"/>
  <c r="W69" i="15"/>
  <c r="W29" i="15"/>
  <c r="W44" i="15"/>
  <c r="W57" i="15"/>
  <c r="W61" i="15"/>
  <c r="W64" i="15"/>
  <c r="X69" i="15"/>
  <c r="X29" i="15"/>
  <c r="X44" i="15"/>
  <c r="X57" i="15"/>
  <c r="X61" i="15"/>
  <c r="X64" i="15"/>
  <c r="Y69" i="15"/>
  <c r="Y29" i="15"/>
  <c r="Y70" i="15" s="1"/>
  <c r="Y44" i="15"/>
  <c r="Y57" i="15"/>
  <c r="Y61" i="15"/>
  <c r="Y64" i="15"/>
  <c r="Z69" i="15"/>
  <c r="Z57" i="15"/>
  <c r="Z29" i="15"/>
  <c r="Z44" i="15"/>
  <c r="Z70" i="15" s="1"/>
  <c r="Z61" i="15"/>
  <c r="Z64" i="15"/>
  <c r="AA69" i="15"/>
  <c r="AA29" i="15"/>
  <c r="AA44" i="15"/>
  <c r="AA57" i="15"/>
  <c r="AA61" i="15"/>
  <c r="AA64" i="15"/>
  <c r="AB69" i="15"/>
  <c r="AB29" i="15"/>
  <c r="AB44" i="15"/>
  <c r="AB57" i="15"/>
  <c r="AB61" i="15"/>
  <c r="AB64" i="15"/>
  <c r="AC69" i="15"/>
  <c r="AC29" i="15"/>
  <c r="AC44" i="15"/>
  <c r="AC57" i="15"/>
  <c r="AC61" i="15"/>
  <c r="AC64" i="15"/>
  <c r="AD69" i="15"/>
  <c r="AD29" i="15"/>
  <c r="AD70" i="15" s="1"/>
  <c r="AD44" i="15"/>
  <c r="AD57" i="15"/>
  <c r="AD61" i="15"/>
  <c r="AD64" i="15"/>
  <c r="AE69" i="15"/>
  <c r="AE29" i="15"/>
  <c r="AE44" i="15"/>
  <c r="AE57" i="15"/>
  <c r="AE61" i="15"/>
  <c r="AE64" i="15"/>
  <c r="AF69" i="15"/>
  <c r="AF29" i="15"/>
  <c r="AF44" i="15"/>
  <c r="AF57" i="15"/>
  <c r="AF61" i="15"/>
  <c r="AF64" i="15"/>
  <c r="AG69" i="15"/>
  <c r="AG70" i="15" s="1"/>
  <c r="AG29" i="15"/>
  <c r="AG44" i="15"/>
  <c r="AG57" i="15"/>
  <c r="AG61" i="15"/>
  <c r="AG64" i="15"/>
  <c r="AH69" i="15"/>
  <c r="AH29" i="15"/>
  <c r="AH70" i="15" s="1"/>
  <c r="AH44" i="15"/>
  <c r="AH57" i="15"/>
  <c r="AH61" i="15"/>
  <c r="AH64" i="15"/>
  <c r="AI69" i="15"/>
  <c r="AI29" i="15"/>
  <c r="AI70" i="15" s="1"/>
  <c r="F6" i="24" s="1"/>
  <c r="AI44" i="15"/>
  <c r="AI57" i="15"/>
  <c r="AI61" i="15"/>
  <c r="AI64" i="15"/>
  <c r="AJ69" i="15"/>
  <c r="AJ57" i="15"/>
  <c r="AJ29" i="15"/>
  <c r="AJ44" i="15"/>
  <c r="AJ70" i="15" s="1"/>
  <c r="D6" i="24" s="1"/>
  <c r="AJ61" i="15"/>
  <c r="AJ64" i="15"/>
  <c r="AK67" i="15"/>
  <c r="AK68" i="15"/>
  <c r="AK69" i="15"/>
  <c r="AK51" i="15"/>
  <c r="AK54" i="15"/>
  <c r="AK47" i="15"/>
  <c r="AK57" i="15" s="1"/>
  <c r="AK49" i="15"/>
  <c r="AK50" i="15"/>
  <c r="AK53" i="15"/>
  <c r="AK20" i="15"/>
  <c r="AK21" i="15"/>
  <c r="AK29" i="15" s="1"/>
  <c r="AK32" i="15"/>
  <c r="AK34" i="15"/>
  <c r="AK42" i="15"/>
  <c r="AK43" i="15"/>
  <c r="AK59" i="15"/>
  <c r="AK60" i="15"/>
  <c r="AK61" i="15" s="1"/>
  <c r="AK63" i="15"/>
  <c r="AK64" i="15"/>
  <c r="AL57" i="15"/>
  <c r="AL42" i="15"/>
  <c r="AL44" i="15"/>
  <c r="AL61" i="15"/>
  <c r="AP67" i="15"/>
  <c r="AR67" i="15" s="1"/>
  <c r="AS67" i="15" s="1"/>
  <c r="AP54" i="15"/>
  <c r="AR54" i="15" s="1"/>
  <c r="AS54" i="15" s="1"/>
  <c r="AP53" i="15"/>
  <c r="AR53" i="15" s="1"/>
  <c r="AS53" i="15" s="1"/>
  <c r="AP27" i="15"/>
  <c r="AO66" i="15"/>
  <c r="AO67" i="15"/>
  <c r="AO51" i="15"/>
  <c r="AO54" i="15"/>
  <c r="AO46" i="15"/>
  <c r="AO49" i="15"/>
  <c r="AO50" i="15"/>
  <c r="AO52" i="15"/>
  <c r="AO53" i="15"/>
  <c r="AO55" i="15"/>
  <c r="AO56" i="15"/>
  <c r="AO21" i="15"/>
  <c r="AO22" i="15"/>
  <c r="AO23" i="15"/>
  <c r="AO27" i="15"/>
  <c r="AO31" i="15"/>
  <c r="AO32" i="15"/>
  <c r="AO44" i="15" s="1"/>
  <c r="AO33" i="15"/>
  <c r="AO34" i="15"/>
  <c r="AO35" i="15"/>
  <c r="AO36" i="15"/>
  <c r="AO38" i="15"/>
  <c r="AO39" i="15"/>
  <c r="AO40" i="15"/>
  <c r="AO41" i="15"/>
  <c r="AO42" i="15"/>
  <c r="AO43" i="15"/>
  <c r="AO59" i="15"/>
  <c r="AO60" i="15"/>
  <c r="AO63" i="15"/>
  <c r="AO64" i="15"/>
  <c r="AP66" i="15"/>
  <c r="AR66" i="15" s="1"/>
  <c r="AS66" i="15" s="1"/>
  <c r="AP51" i="15"/>
  <c r="AR51" i="15" s="1"/>
  <c r="AS51" i="15" s="1"/>
  <c r="AP50" i="15"/>
  <c r="AR50" i="15" s="1"/>
  <c r="AS50" i="15" s="1"/>
  <c r="AP52" i="15"/>
  <c r="AR52" i="15" s="1"/>
  <c r="AS52" i="15" s="1"/>
  <c r="AP21" i="15"/>
  <c r="AP23" i="15"/>
  <c r="AR23" i="15" s="1"/>
  <c r="AS23" i="15" s="1"/>
  <c r="AP31" i="15"/>
  <c r="AR31" i="15" s="1"/>
  <c r="AS31" i="15" s="1"/>
  <c r="AP34" i="15"/>
  <c r="AR34" i="15" s="1"/>
  <c r="AS34" i="15" s="1"/>
  <c r="AP39" i="15"/>
  <c r="AP40" i="15"/>
  <c r="AR40" i="15" s="1"/>
  <c r="AS40" i="15" s="1"/>
  <c r="AP41" i="15"/>
  <c r="AR41" i="15" s="1"/>
  <c r="AS41" i="15" s="1"/>
  <c r="AP42" i="15"/>
  <c r="AR42" i="15" s="1"/>
  <c r="AS42" i="15" s="1"/>
  <c r="AP60" i="15"/>
  <c r="AP63" i="15"/>
  <c r="AR63" i="15" s="1"/>
  <c r="AS63" i="15" s="1"/>
  <c r="E69" i="15"/>
  <c r="E29" i="15"/>
  <c r="E44" i="15"/>
  <c r="E57" i="15"/>
  <c r="E61" i="15"/>
  <c r="E70" i="15" s="1"/>
  <c r="E64" i="15"/>
  <c r="X145" i="1"/>
  <c r="X146" i="1"/>
  <c r="X147" i="1"/>
  <c r="X148" i="1"/>
  <c r="X149" i="1"/>
  <c r="X150" i="1"/>
  <c r="X151" i="1"/>
  <c r="X152" i="1"/>
  <c r="X153" i="1"/>
  <c r="X154" i="1"/>
  <c r="X155" i="1"/>
  <c r="AD148" i="1"/>
  <c r="AD150" i="1"/>
  <c r="AD151" i="1"/>
  <c r="AD152" i="1"/>
  <c r="AD155" i="1"/>
  <c r="AD143" i="1"/>
  <c r="AD145" i="1"/>
  <c r="AD146" i="1"/>
  <c r="AD147" i="1"/>
  <c r="AD142" i="1"/>
  <c r="AD134" i="1"/>
  <c r="AD135" i="1"/>
  <c r="AD136" i="1"/>
  <c r="AD137" i="1"/>
  <c r="AD138" i="1"/>
  <c r="AD139" i="1"/>
  <c r="AD140" i="1"/>
  <c r="AD133" i="1"/>
  <c r="AD127" i="1"/>
  <c r="AD128" i="1"/>
  <c r="AD129" i="1"/>
  <c r="AD130" i="1"/>
  <c r="AD131" i="1"/>
  <c r="AD126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77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54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35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19" i="1"/>
  <c r="X142" i="1"/>
  <c r="X143" i="1"/>
  <c r="X144" i="1"/>
  <c r="T142" i="1"/>
  <c r="T146" i="1"/>
  <c r="T145" i="1"/>
  <c r="T144" i="1"/>
  <c r="T143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5" i="1"/>
  <c r="T52" i="1" s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2" i="1"/>
  <c r="T64" i="1"/>
  <c r="T66" i="1"/>
  <c r="T67" i="1"/>
  <c r="T68" i="1"/>
  <c r="T69" i="1"/>
  <c r="T70" i="1"/>
  <c r="T71" i="1"/>
  <c r="T72" i="1"/>
  <c r="T73" i="1"/>
  <c r="T74" i="1"/>
  <c r="T54" i="1"/>
  <c r="T60" i="1"/>
  <c r="T63" i="1"/>
  <c r="T65" i="1"/>
  <c r="T79" i="1"/>
  <c r="T80" i="1"/>
  <c r="T82" i="1"/>
  <c r="T83" i="1"/>
  <c r="T84" i="1"/>
  <c r="T86" i="1"/>
  <c r="T87" i="1"/>
  <c r="T88" i="1"/>
  <c r="T89" i="1"/>
  <c r="T90" i="1"/>
  <c r="T91" i="1"/>
  <c r="T92" i="1"/>
  <c r="T94" i="1"/>
  <c r="T96" i="1"/>
  <c r="T98" i="1"/>
  <c r="T99" i="1"/>
  <c r="T101" i="1"/>
  <c r="T102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T100" i="1"/>
  <c r="T95" i="1"/>
  <c r="T103" i="1"/>
  <c r="T112" i="1"/>
  <c r="T77" i="1"/>
  <c r="T78" i="1"/>
  <c r="T81" i="1"/>
  <c r="T85" i="1"/>
  <c r="T93" i="1"/>
  <c r="T97" i="1"/>
  <c r="T123" i="1"/>
  <c r="T127" i="1"/>
  <c r="T129" i="1"/>
  <c r="T130" i="1"/>
  <c r="T126" i="1"/>
  <c r="T128" i="1"/>
  <c r="T147" i="1"/>
  <c r="T148" i="1"/>
  <c r="T149" i="1"/>
  <c r="T150" i="1"/>
  <c r="T151" i="1"/>
  <c r="T152" i="1"/>
  <c r="T153" i="1"/>
  <c r="T154" i="1"/>
  <c r="T155" i="1"/>
  <c r="F75" i="1"/>
  <c r="F124" i="1"/>
  <c r="F33" i="1"/>
  <c r="F52" i="1"/>
  <c r="F140" i="1"/>
  <c r="F48" i="21"/>
  <c r="F40" i="21"/>
  <c r="F44" i="21"/>
  <c r="F49" i="21" s="1"/>
  <c r="G48" i="21"/>
  <c r="G40" i="21"/>
  <c r="G44" i="21"/>
  <c r="G49" i="21"/>
  <c r="H48" i="21"/>
  <c r="H40" i="21"/>
  <c r="H44" i="21"/>
  <c r="H49" i="21" s="1"/>
  <c r="I48" i="21"/>
  <c r="I40" i="21"/>
  <c r="I44" i="21"/>
  <c r="I49" i="21"/>
  <c r="J48" i="21"/>
  <c r="J40" i="21"/>
  <c r="J44" i="21"/>
  <c r="J49" i="21" s="1"/>
  <c r="K40" i="21"/>
  <c r="K48" i="21"/>
  <c r="K44" i="21"/>
  <c r="K49" i="21"/>
  <c r="L48" i="21"/>
  <c r="L40" i="21"/>
  <c r="L44" i="21"/>
  <c r="L49" i="21" s="1"/>
  <c r="M48" i="21"/>
  <c r="M40" i="21"/>
  <c r="M44" i="21"/>
  <c r="M49" i="21"/>
  <c r="N48" i="21"/>
  <c r="N40" i="21"/>
  <c r="N44" i="21"/>
  <c r="N49" i="21" s="1"/>
  <c r="O48" i="21"/>
  <c r="O40" i="21"/>
  <c r="O44" i="21"/>
  <c r="O49" i="21"/>
  <c r="P48" i="21"/>
  <c r="P40" i="21"/>
  <c r="P44" i="21"/>
  <c r="P49" i="21" s="1"/>
  <c r="Q48" i="21"/>
  <c r="Q40" i="21"/>
  <c r="Q44" i="21"/>
  <c r="Q49" i="21"/>
  <c r="F9" i="24" s="1"/>
  <c r="R48" i="21"/>
  <c r="R40" i="21"/>
  <c r="R44" i="21"/>
  <c r="R49" i="21" s="1"/>
  <c r="D9" i="24" s="1"/>
  <c r="S34" i="21"/>
  <c r="S19" i="21"/>
  <c r="S20" i="21"/>
  <c r="S21" i="21"/>
  <c r="S22" i="21"/>
  <c r="S23" i="21"/>
  <c r="S25" i="21"/>
  <c r="S40" i="21" s="1"/>
  <c r="S26" i="21"/>
  <c r="S28" i="21"/>
  <c r="S30" i="21"/>
  <c r="S33" i="21"/>
  <c r="S36" i="21"/>
  <c r="S48" i="21"/>
  <c r="S42" i="21"/>
  <c r="S44" i="21"/>
  <c r="T34" i="21"/>
  <c r="AO34" i="21" s="1"/>
  <c r="T19" i="21"/>
  <c r="AO19" i="21" s="1"/>
  <c r="T20" i="21"/>
  <c r="AO20" i="21" s="1"/>
  <c r="T21" i="21"/>
  <c r="AO21" i="21" s="1"/>
  <c r="T22" i="21"/>
  <c r="AO22" i="21" s="1"/>
  <c r="T23" i="21"/>
  <c r="AO23" i="21" s="1"/>
  <c r="V23" i="21"/>
  <c r="AP23" i="21" s="1"/>
  <c r="T25" i="21"/>
  <c r="AO25" i="21" s="1"/>
  <c r="T26" i="21"/>
  <c r="AO26" i="21" s="1"/>
  <c r="T28" i="21"/>
  <c r="AO28" i="21" s="1"/>
  <c r="T30" i="21"/>
  <c r="AO30" i="21" s="1"/>
  <c r="T36" i="21"/>
  <c r="V36" i="21" s="1"/>
  <c r="AP36" i="21" s="1"/>
  <c r="T48" i="21"/>
  <c r="V20" i="21"/>
  <c r="AP20" i="21" s="1"/>
  <c r="V22" i="21"/>
  <c r="V28" i="21"/>
  <c r="AP28" i="21" s="1"/>
  <c r="V33" i="21"/>
  <c r="AP33" i="21" s="1"/>
  <c r="V48" i="21"/>
  <c r="V44" i="21"/>
  <c r="W48" i="21"/>
  <c r="W40" i="21"/>
  <c r="W49" i="21" s="1"/>
  <c r="W44" i="21"/>
  <c r="X48" i="21"/>
  <c r="X40" i="21"/>
  <c r="X44" i="21"/>
  <c r="Y48" i="21"/>
  <c r="Y40" i="21"/>
  <c r="Y49" i="21" s="1"/>
  <c r="Y44" i="21"/>
  <c r="Z40" i="21"/>
  <c r="Z49" i="21" s="1"/>
  <c r="Z44" i="21"/>
  <c r="AA48" i="21"/>
  <c r="AA40" i="21"/>
  <c r="AA49" i="21" s="1"/>
  <c r="AA44" i="21"/>
  <c r="AB48" i="21"/>
  <c r="AB40" i="21"/>
  <c r="AB49" i="21" s="1"/>
  <c r="AB44" i="21"/>
  <c r="AC48" i="21"/>
  <c r="AC40" i="21"/>
  <c r="AC49" i="21" s="1"/>
  <c r="AC44" i="21"/>
  <c r="AD48" i="21"/>
  <c r="AD40" i="21"/>
  <c r="AD49" i="21" s="1"/>
  <c r="AD44" i="21"/>
  <c r="AE48" i="21"/>
  <c r="AE40" i="21"/>
  <c r="AE49" i="21" s="1"/>
  <c r="AE44" i="21"/>
  <c r="AF48" i="21"/>
  <c r="AF40" i="21"/>
  <c r="AF49" i="21" s="1"/>
  <c r="AF44" i="21"/>
  <c r="AG48" i="21"/>
  <c r="AG40" i="21"/>
  <c r="AG49" i="21" s="1"/>
  <c r="AG44" i="21"/>
  <c r="AH40" i="21"/>
  <c r="AH49" i="21" s="1"/>
  <c r="AH44" i="21"/>
  <c r="AH48" i="21"/>
  <c r="AI40" i="21"/>
  <c r="AI49" i="21" s="1"/>
  <c r="F10" i="24" s="1"/>
  <c r="AI44" i="21"/>
  <c r="AI48" i="21"/>
  <c r="AJ48" i="21"/>
  <c r="AJ40" i="21"/>
  <c r="AJ49" i="21" s="1"/>
  <c r="D10" i="24" s="1"/>
  <c r="AJ44" i="21"/>
  <c r="AK48" i="21"/>
  <c r="AK24" i="21"/>
  <c r="AK27" i="21"/>
  <c r="AK29" i="21"/>
  <c r="AK31" i="21"/>
  <c r="AK32" i="21"/>
  <c r="AK40" i="21" s="1"/>
  <c r="AK49" i="21" s="1"/>
  <c r="E10" i="24" s="1"/>
  <c r="AK35" i="21"/>
  <c r="AK37" i="21"/>
  <c r="AK38" i="21"/>
  <c r="AK39" i="21"/>
  <c r="AK43" i="21"/>
  <c r="AK44" i="21"/>
  <c r="AL48" i="21"/>
  <c r="AL24" i="21"/>
  <c r="AO24" i="21" s="1"/>
  <c r="AL27" i="21"/>
  <c r="AO27" i="21" s="1"/>
  <c r="AL29" i="21"/>
  <c r="AO29" i="21" s="1"/>
  <c r="AL31" i="21"/>
  <c r="AO31" i="21" s="1"/>
  <c r="AL32" i="21"/>
  <c r="AL35" i="21"/>
  <c r="AO35" i="21" s="1"/>
  <c r="AL37" i="21"/>
  <c r="AO37" i="21" s="1"/>
  <c r="AL38" i="21"/>
  <c r="AO38" i="21" s="1"/>
  <c r="AL39" i="21"/>
  <c r="AO39" i="21" s="1"/>
  <c r="AL43" i="21"/>
  <c r="AL44" i="21"/>
  <c r="AN27" i="21"/>
  <c r="AP27" i="21" s="1"/>
  <c r="AN29" i="21"/>
  <c r="AP29" i="21" s="1"/>
  <c r="AN37" i="21"/>
  <c r="AP37" i="21" s="1"/>
  <c r="AN44" i="21"/>
  <c r="AO46" i="21"/>
  <c r="AO48" i="21" s="1"/>
  <c r="AO47" i="21"/>
  <c r="AO43" i="21"/>
  <c r="AP46" i="21"/>
  <c r="AP42" i="21"/>
  <c r="AP44" i="21" s="1"/>
  <c r="AP43" i="21"/>
  <c r="AP22" i="21"/>
  <c r="AK43" i="20"/>
  <c r="K23" i="20"/>
  <c r="K27" i="20"/>
  <c r="K34" i="20"/>
  <c r="K56" i="20"/>
  <c r="K59" i="20"/>
  <c r="K60" i="20"/>
  <c r="AI23" i="20"/>
  <c r="AI27" i="20"/>
  <c r="AI34" i="20"/>
  <c r="AI56" i="20"/>
  <c r="AI59" i="20"/>
  <c r="F59" i="20"/>
  <c r="G59" i="20"/>
  <c r="H59" i="20"/>
  <c r="I59" i="20"/>
  <c r="J59" i="20"/>
  <c r="L59" i="20"/>
  <c r="M59" i="20"/>
  <c r="N59" i="20"/>
  <c r="O59" i="20"/>
  <c r="P59" i="20"/>
  <c r="Q59" i="20"/>
  <c r="R59" i="20"/>
  <c r="S59" i="20"/>
  <c r="T59" i="20"/>
  <c r="V59" i="20"/>
  <c r="W59" i="20"/>
  <c r="X59" i="20"/>
  <c r="Y59" i="20"/>
  <c r="Z59" i="20"/>
  <c r="AA59" i="20"/>
  <c r="AB59" i="20"/>
  <c r="AC59" i="20"/>
  <c r="AD59" i="20"/>
  <c r="AE59" i="20"/>
  <c r="AF59" i="20"/>
  <c r="AG59" i="20"/>
  <c r="AH59" i="20"/>
  <c r="AJ59" i="20"/>
  <c r="AK58" i="20"/>
  <c r="AK59" i="20" s="1"/>
  <c r="AN59" i="20"/>
  <c r="F56" i="20"/>
  <c r="G56" i="20"/>
  <c r="H56" i="20"/>
  <c r="I56" i="20"/>
  <c r="J56" i="20"/>
  <c r="L56" i="20"/>
  <c r="M56" i="20"/>
  <c r="N56" i="20"/>
  <c r="O56" i="20"/>
  <c r="P56" i="20"/>
  <c r="Q56" i="20"/>
  <c r="R56" i="20"/>
  <c r="R60" i="20" s="1"/>
  <c r="D7" i="24" s="1"/>
  <c r="L6" i="24" s="1"/>
  <c r="W56" i="20"/>
  <c r="X56" i="20"/>
  <c r="Y56" i="20"/>
  <c r="Y23" i="20"/>
  <c r="Y60" i="20" s="1"/>
  <c r="Y27" i="20"/>
  <c r="Y34" i="20"/>
  <c r="Z56" i="20"/>
  <c r="Z60" i="20" s="1"/>
  <c r="AA56" i="20"/>
  <c r="AB56" i="20"/>
  <c r="AC56" i="20"/>
  <c r="AC23" i="20"/>
  <c r="AC27" i="20"/>
  <c r="AC34" i="20"/>
  <c r="AD56" i="20"/>
  <c r="AE56" i="20"/>
  <c r="AE60" i="20" s="1"/>
  <c r="AF56" i="20"/>
  <c r="AG56" i="20"/>
  <c r="AG23" i="20"/>
  <c r="AG27" i="20"/>
  <c r="AG34" i="20"/>
  <c r="AH56" i="20"/>
  <c r="AJ56" i="20"/>
  <c r="F34" i="20"/>
  <c r="G34" i="20"/>
  <c r="H34" i="20"/>
  <c r="I34" i="20"/>
  <c r="J34" i="20"/>
  <c r="L34" i="20"/>
  <c r="M34" i="20"/>
  <c r="N34" i="20"/>
  <c r="O34" i="20"/>
  <c r="O60" i="20" s="1"/>
  <c r="P34" i="20"/>
  <c r="Q34" i="20"/>
  <c r="R34" i="20"/>
  <c r="W34" i="20"/>
  <c r="X34" i="20"/>
  <c r="Z34" i="20"/>
  <c r="AA34" i="20"/>
  <c r="AB34" i="20"/>
  <c r="AB60" i="20" s="1"/>
  <c r="AD34" i="20"/>
  <c r="AE34" i="20"/>
  <c r="AF34" i="20"/>
  <c r="AH34" i="20"/>
  <c r="AJ34" i="20"/>
  <c r="AK30" i="20"/>
  <c r="AK31" i="20"/>
  <c r="F23" i="20"/>
  <c r="F27" i="20"/>
  <c r="G23" i="20"/>
  <c r="G27" i="20"/>
  <c r="H23" i="20"/>
  <c r="H60" i="20" s="1"/>
  <c r="H27" i="20"/>
  <c r="I23" i="20"/>
  <c r="I27" i="20"/>
  <c r="J23" i="20"/>
  <c r="J60" i="20" s="1"/>
  <c r="J27" i="20"/>
  <c r="L23" i="20"/>
  <c r="L27" i="20"/>
  <c r="M23" i="20"/>
  <c r="M27" i="20"/>
  <c r="M60" i="20"/>
  <c r="N23" i="20"/>
  <c r="N27" i="20"/>
  <c r="O23" i="20"/>
  <c r="O27" i="20"/>
  <c r="P23" i="20"/>
  <c r="P27" i="20"/>
  <c r="Q23" i="20"/>
  <c r="Q60" i="20" s="1"/>
  <c r="F7" i="24" s="1"/>
  <c r="N6" i="24" s="1"/>
  <c r="Q27" i="20"/>
  <c r="R23" i="20"/>
  <c r="R27" i="20"/>
  <c r="W23" i="20"/>
  <c r="W60" i="20" s="1"/>
  <c r="W27" i="20"/>
  <c r="X23" i="20"/>
  <c r="X60" i="20" s="1"/>
  <c r="X27" i="20"/>
  <c r="Z23" i="20"/>
  <c r="AA23" i="20"/>
  <c r="AA27" i="20"/>
  <c r="AB23" i="20"/>
  <c r="AB27" i="20"/>
  <c r="AD23" i="20"/>
  <c r="AD60" i="20" s="1"/>
  <c r="AE23" i="20"/>
  <c r="AE27" i="20"/>
  <c r="AF23" i="20"/>
  <c r="AH23" i="20"/>
  <c r="AJ23" i="20"/>
  <c r="AL22" i="20"/>
  <c r="AN22" i="20"/>
  <c r="AL55" i="20"/>
  <c r="AK55" i="20"/>
  <c r="AN54" i="20"/>
  <c r="AP54" i="20"/>
  <c r="AK54" i="20"/>
  <c r="AL53" i="20"/>
  <c r="AK53" i="20"/>
  <c r="AL52" i="20"/>
  <c r="AK52" i="20"/>
  <c r="AL51" i="20"/>
  <c r="AK51" i="20"/>
  <c r="AK49" i="20"/>
  <c r="AK47" i="20"/>
  <c r="AK56" i="20" s="1"/>
  <c r="AK46" i="20"/>
  <c r="S45" i="20"/>
  <c r="AK44" i="20"/>
  <c r="AK42" i="20"/>
  <c r="S41" i="20"/>
  <c r="T40" i="20"/>
  <c r="AO40" i="20"/>
  <c r="S40" i="20"/>
  <c r="T39" i="20"/>
  <c r="S39" i="20"/>
  <c r="T38" i="20"/>
  <c r="V38" i="20"/>
  <c r="AP38" i="20"/>
  <c r="S38" i="20"/>
  <c r="T37" i="20"/>
  <c r="S37" i="20"/>
  <c r="S56" i="20" s="1"/>
  <c r="T36" i="20"/>
  <c r="AO36" i="20" s="1"/>
  <c r="S36" i="20"/>
  <c r="T33" i="20"/>
  <c r="V33" i="20" s="1"/>
  <c r="AP33" i="20" s="1"/>
  <c r="S33" i="20"/>
  <c r="T32" i="20"/>
  <c r="V32" i="20" s="1"/>
  <c r="AP32" i="20" s="1"/>
  <c r="T29" i="20"/>
  <c r="S32" i="20"/>
  <c r="S34" i="20" s="1"/>
  <c r="S29" i="20"/>
  <c r="AL31" i="20"/>
  <c r="AL30" i="20"/>
  <c r="AL26" i="20"/>
  <c r="AN26" i="20" s="1"/>
  <c r="AN30" i="20"/>
  <c r="AK22" i="20"/>
  <c r="AK23" i="20" s="1"/>
  <c r="T21" i="20"/>
  <c r="V21" i="20" s="1"/>
  <c r="AP21" i="20" s="1"/>
  <c r="S21" i="20"/>
  <c r="T20" i="20"/>
  <c r="S20" i="20"/>
  <c r="S19" i="20"/>
  <c r="S23" i="20" s="1"/>
  <c r="S60" i="20" s="1"/>
  <c r="E7" i="24" s="1"/>
  <c r="S25" i="20"/>
  <c r="S27" i="20" s="1"/>
  <c r="T19" i="20"/>
  <c r="T23" i="20" s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V124" i="1"/>
  <c r="V160" i="1" s="1"/>
  <c r="AJ27" i="20"/>
  <c r="AF27" i="20"/>
  <c r="AK26" i="20"/>
  <c r="AK27" i="20"/>
  <c r="AH27" i="20"/>
  <c r="AH60" i="20" s="1"/>
  <c r="AD27" i="20"/>
  <c r="Z27" i="20"/>
  <c r="V36" i="20"/>
  <c r="AP36" i="20" s="1"/>
  <c r="U100" i="1"/>
  <c r="X100" i="1"/>
  <c r="U103" i="1"/>
  <c r="U95" i="1"/>
  <c r="X95" i="1" s="1"/>
  <c r="U97" i="1"/>
  <c r="X97" i="1"/>
  <c r="U85" i="1"/>
  <c r="U93" i="1"/>
  <c r="X93" i="1"/>
  <c r="U81" i="1"/>
  <c r="W81" i="1" s="1"/>
  <c r="Y81" i="1" s="1"/>
  <c r="U77" i="1"/>
  <c r="AI36" i="1"/>
  <c r="AH36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F131" i="1"/>
  <c r="G75" i="1"/>
  <c r="G33" i="1"/>
  <c r="G52" i="1"/>
  <c r="G140" i="1"/>
  <c r="G159" i="1"/>
  <c r="H75" i="1"/>
  <c r="I75" i="1"/>
  <c r="J75" i="1"/>
  <c r="K75" i="1"/>
  <c r="L75" i="1"/>
  <c r="M75" i="1"/>
  <c r="N75" i="1"/>
  <c r="O75" i="1"/>
  <c r="O33" i="1"/>
  <c r="O52" i="1"/>
  <c r="O140" i="1"/>
  <c r="O159" i="1"/>
  <c r="P75" i="1"/>
  <c r="Q75" i="1"/>
  <c r="R75" i="1"/>
  <c r="S75" i="1"/>
  <c r="S33" i="1"/>
  <c r="S52" i="1"/>
  <c r="S159" i="1"/>
  <c r="H52" i="1"/>
  <c r="I52" i="1"/>
  <c r="J52" i="1"/>
  <c r="J33" i="1"/>
  <c r="J160" i="1" s="1"/>
  <c r="J140" i="1"/>
  <c r="J159" i="1"/>
  <c r="K52" i="1"/>
  <c r="L52" i="1"/>
  <c r="M52" i="1"/>
  <c r="N52" i="1"/>
  <c r="P52" i="1"/>
  <c r="Q52" i="1"/>
  <c r="R52" i="1"/>
  <c r="R33" i="1"/>
  <c r="R159" i="1"/>
  <c r="H33" i="1"/>
  <c r="I33" i="1"/>
  <c r="I160" i="1" s="1"/>
  <c r="I140" i="1"/>
  <c r="I159" i="1"/>
  <c r="K33" i="1"/>
  <c r="K160" i="1" s="1"/>
  <c r="L33" i="1"/>
  <c r="M33" i="1"/>
  <c r="M140" i="1"/>
  <c r="M159" i="1"/>
  <c r="N33" i="1"/>
  <c r="N160" i="1" s="1"/>
  <c r="P33" i="1"/>
  <c r="Q33" i="1"/>
  <c r="Q159" i="1"/>
  <c r="W93" i="1"/>
  <c r="Y93" i="1" s="1"/>
  <c r="T25" i="20"/>
  <c r="X81" i="1"/>
  <c r="AP58" i="20"/>
  <c r="AP59" i="20" s="1"/>
  <c r="AO58" i="20"/>
  <c r="AO59" i="20"/>
  <c r="AO54" i="20"/>
  <c r="AO38" i="20"/>
  <c r="AO33" i="20"/>
  <c r="AO30" i="20"/>
  <c r="AO21" i="20"/>
  <c r="T134" i="1"/>
  <c r="T135" i="1"/>
  <c r="T136" i="1"/>
  <c r="T137" i="1"/>
  <c r="T138" i="1"/>
  <c r="T139" i="1"/>
  <c r="T133" i="1"/>
  <c r="X71" i="1"/>
  <c r="U128" i="1"/>
  <c r="W128" i="1" s="1"/>
  <c r="Y128" i="1" s="1"/>
  <c r="U20" i="1"/>
  <c r="W20" i="1"/>
  <c r="Y20" i="1" s="1"/>
  <c r="U21" i="1"/>
  <c r="W21" i="1" s="1"/>
  <c r="Y21" i="1" s="1"/>
  <c r="U22" i="1"/>
  <c r="X22" i="1" s="1"/>
  <c r="U23" i="1"/>
  <c r="U24" i="1"/>
  <c r="U25" i="1"/>
  <c r="W25" i="1" s="1"/>
  <c r="Y25" i="1" s="1"/>
  <c r="U26" i="1"/>
  <c r="U27" i="1"/>
  <c r="W27" i="1" s="1"/>
  <c r="Y27" i="1" s="1"/>
  <c r="U28" i="1"/>
  <c r="U29" i="1"/>
  <c r="X29" i="1" s="1"/>
  <c r="D55" i="13" s="1"/>
  <c r="U30" i="1"/>
  <c r="W30" i="1"/>
  <c r="Y30" i="1"/>
  <c r="U31" i="1"/>
  <c r="X31" i="1" s="1"/>
  <c r="U32" i="1"/>
  <c r="W32" i="1" s="1"/>
  <c r="Y32" i="1" s="1"/>
  <c r="U19" i="1"/>
  <c r="U35" i="1"/>
  <c r="X35" i="1"/>
  <c r="U36" i="1"/>
  <c r="U37" i="1"/>
  <c r="W37" i="1" s="1"/>
  <c r="Y37" i="1" s="1"/>
  <c r="U38" i="1"/>
  <c r="X38" i="1" s="1"/>
  <c r="U39" i="1"/>
  <c r="W39" i="1" s="1"/>
  <c r="Y39" i="1" s="1"/>
  <c r="U40" i="1"/>
  <c r="X40" i="1"/>
  <c r="U41" i="1"/>
  <c r="W41" i="1"/>
  <c r="Y41" i="1"/>
  <c r="U42" i="1"/>
  <c r="X42" i="1" s="1"/>
  <c r="U43" i="1"/>
  <c r="W43" i="1"/>
  <c r="Y43" i="1"/>
  <c r="E56" i="13"/>
  <c r="U44" i="1"/>
  <c r="X44" i="1"/>
  <c r="U45" i="1"/>
  <c r="W45" i="1" s="1"/>
  <c r="Y45" i="1" s="1"/>
  <c r="U46" i="1"/>
  <c r="X46" i="1"/>
  <c r="U47" i="1"/>
  <c r="W47" i="1" s="1"/>
  <c r="Y47" i="1"/>
  <c r="U48" i="1"/>
  <c r="X48" i="1" s="1"/>
  <c r="U51" i="1"/>
  <c r="W51" i="1"/>
  <c r="Y51" i="1"/>
  <c r="X54" i="1"/>
  <c r="X57" i="1"/>
  <c r="X59" i="1"/>
  <c r="X67" i="1"/>
  <c r="X74" i="1"/>
  <c r="U79" i="1"/>
  <c r="X79" i="1"/>
  <c r="U80" i="1"/>
  <c r="X80" i="1" s="1"/>
  <c r="W80" i="1"/>
  <c r="Y80" i="1" s="1"/>
  <c r="U82" i="1"/>
  <c r="U83" i="1"/>
  <c r="U84" i="1"/>
  <c r="U86" i="1"/>
  <c r="W86" i="1"/>
  <c r="Y86" i="1" s="1"/>
  <c r="U87" i="1"/>
  <c r="X87" i="1" s="1"/>
  <c r="U88" i="1"/>
  <c r="W88" i="1" s="1"/>
  <c r="Y88" i="1" s="1"/>
  <c r="U89" i="1"/>
  <c r="X89" i="1"/>
  <c r="U90" i="1"/>
  <c r="W90" i="1" s="1"/>
  <c r="Y90" i="1"/>
  <c r="U91" i="1"/>
  <c r="X91" i="1" s="1"/>
  <c r="U92" i="1"/>
  <c r="W92" i="1" s="1"/>
  <c r="Y92" i="1" s="1"/>
  <c r="U94" i="1"/>
  <c r="W94" i="1"/>
  <c r="Y94" i="1" s="1"/>
  <c r="U96" i="1"/>
  <c r="U98" i="1"/>
  <c r="X98" i="1" s="1"/>
  <c r="U99" i="1"/>
  <c r="W99" i="1"/>
  <c r="Y99" i="1"/>
  <c r="U101" i="1"/>
  <c r="X101" i="1"/>
  <c r="U102" i="1"/>
  <c r="X102" i="1" s="1"/>
  <c r="U104" i="1"/>
  <c r="W104" i="1" s="1"/>
  <c r="Y104" i="1" s="1"/>
  <c r="U105" i="1"/>
  <c r="W105" i="1"/>
  <c r="Y105" i="1" s="1"/>
  <c r="U106" i="1"/>
  <c r="U107" i="1"/>
  <c r="W107" i="1"/>
  <c r="Y107" i="1"/>
  <c r="U108" i="1"/>
  <c r="W108" i="1" s="1"/>
  <c r="Y108" i="1" s="1"/>
  <c r="U109" i="1"/>
  <c r="W109" i="1" s="1"/>
  <c r="Y109" i="1" s="1"/>
  <c r="U110" i="1"/>
  <c r="X110" i="1"/>
  <c r="U111" i="1"/>
  <c r="X111" i="1" s="1"/>
  <c r="U114" i="1"/>
  <c r="X114" i="1" s="1"/>
  <c r="U116" i="1"/>
  <c r="W116" i="1"/>
  <c r="Y116" i="1"/>
  <c r="U117" i="1"/>
  <c r="X117" i="1"/>
  <c r="W117" i="1"/>
  <c r="Y117" i="1" s="1"/>
  <c r="U118" i="1"/>
  <c r="W118" i="1"/>
  <c r="Y118" i="1"/>
  <c r="U119" i="1"/>
  <c r="X119" i="1" s="1"/>
  <c r="U120" i="1"/>
  <c r="X120" i="1"/>
  <c r="W120" i="1"/>
  <c r="Y120" i="1" s="1"/>
  <c r="U121" i="1"/>
  <c r="X121" i="1"/>
  <c r="U122" i="1"/>
  <c r="X122" i="1" s="1"/>
  <c r="W122" i="1"/>
  <c r="Y122" i="1" s="1"/>
  <c r="U123" i="1"/>
  <c r="U78" i="1"/>
  <c r="W78" i="1"/>
  <c r="X78" i="1"/>
  <c r="U112" i="1"/>
  <c r="U113" i="1"/>
  <c r="X113" i="1"/>
  <c r="U115" i="1"/>
  <c r="X115" i="1" s="1"/>
  <c r="U139" i="1"/>
  <c r="W139" i="1"/>
  <c r="W140" i="1" s="1"/>
  <c r="Y140" i="1" s="1"/>
  <c r="U130" i="1"/>
  <c r="W130" i="1" s="1"/>
  <c r="Y130" i="1" s="1"/>
  <c r="E24" i="13" s="1"/>
  <c r="E23" i="13"/>
  <c r="D23" i="13"/>
  <c r="Y136" i="1"/>
  <c r="E22" i="13"/>
  <c r="X136" i="1"/>
  <c r="D22" i="13"/>
  <c r="Y133" i="1"/>
  <c r="E44" i="13"/>
  <c r="E45" i="13"/>
  <c r="E46" i="13"/>
  <c r="E48" i="13"/>
  <c r="E49" i="13"/>
  <c r="D45" i="13"/>
  <c r="D46" i="13"/>
  <c r="D48" i="13"/>
  <c r="D49" i="13"/>
  <c r="U133" i="1"/>
  <c r="U140" i="1" s="1"/>
  <c r="E60" i="13"/>
  <c r="E58" i="13"/>
  <c r="E57" i="13"/>
  <c r="W29" i="1"/>
  <c r="Y29" i="1" s="1"/>
  <c r="E55" i="13" s="1"/>
  <c r="D61" i="13"/>
  <c r="D60" i="13"/>
  <c r="U126" i="1"/>
  <c r="U127" i="1"/>
  <c r="X127" i="1" s="1"/>
  <c r="U129" i="1"/>
  <c r="D58" i="13"/>
  <c r="D16" i="13"/>
  <c r="AI35" i="1"/>
  <c r="U49" i="1"/>
  <c r="X49" i="1" s="1"/>
  <c r="U50" i="1"/>
  <c r="X50" i="1" s="1"/>
  <c r="AH35" i="1"/>
  <c r="Y49" i="1"/>
  <c r="Y50" i="1"/>
  <c r="X63" i="1"/>
  <c r="X56" i="1"/>
  <c r="X64" i="1"/>
  <c r="X84" i="1"/>
  <c r="X94" i="1"/>
  <c r="X108" i="1"/>
  <c r="X118" i="1"/>
  <c r="X27" i="1"/>
  <c r="X19" i="1"/>
  <c r="K159" i="1"/>
  <c r="N159" i="1"/>
  <c r="P159" i="1"/>
  <c r="H140" i="1"/>
  <c r="K140" i="1"/>
  <c r="L140" i="1"/>
  <c r="N140" i="1"/>
  <c r="X66" i="1"/>
  <c r="X116" i="1"/>
  <c r="W79" i="1"/>
  <c r="Y79" i="1"/>
  <c r="X92" i="1"/>
  <c r="X70" i="1"/>
  <c r="X30" i="1"/>
  <c r="X68" i="1"/>
  <c r="X90" i="1"/>
  <c r="X109" i="1"/>
  <c r="W35" i="1"/>
  <c r="Y35" i="1"/>
  <c r="U75" i="1"/>
  <c r="X75" i="1" s="1"/>
  <c r="X86" i="1"/>
  <c r="W127" i="1"/>
  <c r="Y127" i="1" s="1"/>
  <c r="W126" i="1"/>
  <c r="Y126" i="1" s="1"/>
  <c r="W19" i="1"/>
  <c r="E30" i="13"/>
  <c r="X55" i="1"/>
  <c r="X60" i="1"/>
  <c r="X61" i="1"/>
  <c r="X51" i="1"/>
  <c r="X20" i="1"/>
  <c r="X107" i="1"/>
  <c r="X105" i="1"/>
  <c r="W101" i="1"/>
  <c r="Y101" i="1"/>
  <c r="W91" i="1"/>
  <c r="Y91" i="1" s="1"/>
  <c r="W98" i="1"/>
  <c r="Y98" i="1" s="1"/>
  <c r="W89" i="1"/>
  <c r="Y89" i="1"/>
  <c r="W40" i="1"/>
  <c r="Y40" i="1"/>
  <c r="E36" i="13" s="1"/>
  <c r="W121" i="1"/>
  <c r="Y121" i="1" s="1"/>
  <c r="X41" i="1"/>
  <c r="W110" i="1"/>
  <c r="Y110" i="1" s="1"/>
  <c r="D30" i="13"/>
  <c r="W112" i="1"/>
  <c r="Y112" i="1"/>
  <c r="W44" i="1"/>
  <c r="Y44" i="1"/>
  <c r="W84" i="1"/>
  <c r="Y84" i="1" s="1"/>
  <c r="W38" i="1"/>
  <c r="Y38" i="1" s="1"/>
  <c r="X21" i="1"/>
  <c r="W24" i="1"/>
  <c r="Y24" i="1"/>
  <c r="W31" i="1"/>
  <c r="Y31" i="1" s="1"/>
  <c r="W23" i="1"/>
  <c r="Y23" i="1" s="1"/>
  <c r="W22" i="1"/>
  <c r="W26" i="1"/>
  <c r="Y26" i="1" s="1"/>
  <c r="X112" i="1"/>
  <c r="X73" i="1"/>
  <c r="X65" i="1"/>
  <c r="X72" i="1"/>
  <c r="X62" i="1"/>
  <c r="X47" i="1"/>
  <c r="X24" i="1"/>
  <c r="X23" i="1"/>
  <c r="X26" i="1"/>
  <c r="X25" i="1"/>
  <c r="E47" i="13"/>
  <c r="X139" i="1"/>
  <c r="D50" i="13" s="1"/>
  <c r="Y78" i="1"/>
  <c r="Y19" i="1"/>
  <c r="Y22" i="1"/>
  <c r="W46" i="1"/>
  <c r="Y46" i="1" s="1"/>
  <c r="W42" i="1"/>
  <c r="Y42" i="1" s="1"/>
  <c r="W48" i="1"/>
  <c r="Y48" i="1"/>
  <c r="AJ60" i="20"/>
  <c r="D8" i="24" s="1"/>
  <c r="AO26" i="20"/>
  <c r="AO32" i="20"/>
  <c r="AA60" i="20"/>
  <c r="N60" i="20"/>
  <c r="AP48" i="20"/>
  <c r="AL27" i="20"/>
  <c r="V40" i="20"/>
  <c r="AP40" i="20" s="1"/>
  <c r="F60" i="20"/>
  <c r="AG60" i="20"/>
  <c r="AN43" i="20"/>
  <c r="AP43" i="20" s="1"/>
  <c r="V41" i="20"/>
  <c r="AP41" i="20" s="1"/>
  <c r="AK34" i="20"/>
  <c r="AF60" i="20"/>
  <c r="H70" i="15"/>
  <c r="AO24" i="15"/>
  <c r="W85" i="1"/>
  <c r="Y85" i="1" s="1"/>
  <c r="X85" i="1"/>
  <c r="AN51" i="20"/>
  <c r="AP51" i="20" s="1"/>
  <c r="AO51" i="20"/>
  <c r="Y139" i="1"/>
  <c r="E50" i="13" s="1"/>
  <c r="X58" i="1"/>
  <c r="V25" i="20"/>
  <c r="AO25" i="20"/>
  <c r="AO27" i="20" s="1"/>
  <c r="V19" i="20"/>
  <c r="AO19" i="20"/>
  <c r="AO23" i="20" s="1"/>
  <c r="AP30" i="20"/>
  <c r="AO37" i="20"/>
  <c r="V37" i="20"/>
  <c r="P60" i="20"/>
  <c r="G60" i="20"/>
  <c r="D47" i="13"/>
  <c r="X99" i="1"/>
  <c r="X32" i="1"/>
  <c r="X88" i="1"/>
  <c r="X43" i="1"/>
  <c r="D56" i="13"/>
  <c r="X128" i="1"/>
  <c r="X126" i="1"/>
  <c r="W28" i="1"/>
  <c r="X28" i="1"/>
  <c r="W100" i="1"/>
  <c r="Y100" i="1" s="1"/>
  <c r="W77" i="1"/>
  <c r="X77" i="1"/>
  <c r="AO20" i="20"/>
  <c r="V20" i="20"/>
  <c r="AP20" i="20" s="1"/>
  <c r="T56" i="20"/>
  <c r="V39" i="20"/>
  <c r="AP39" i="20" s="1"/>
  <c r="AO39" i="20"/>
  <c r="AN55" i="20"/>
  <c r="AP55" i="20" s="1"/>
  <c r="AO55" i="20"/>
  <c r="AP32" i="15"/>
  <c r="AR32" i="15" s="1"/>
  <c r="AS32" i="15" s="1"/>
  <c r="V35" i="15"/>
  <c r="AP35" i="15" s="1"/>
  <c r="AL69" i="15"/>
  <c r="AP68" i="15"/>
  <c r="AR68" i="15" s="1"/>
  <c r="AS68" i="15" s="1"/>
  <c r="AO68" i="15"/>
  <c r="AB70" i="15"/>
  <c r="AO48" i="15"/>
  <c r="V48" i="15"/>
  <c r="J70" i="15"/>
  <c r="AO42" i="20"/>
  <c r="AN42" i="20"/>
  <c r="AL56" i="20"/>
  <c r="AN48" i="21"/>
  <c r="AP47" i="21"/>
  <c r="AP48" i="21"/>
  <c r="V28" i="15"/>
  <c r="AP28" i="15"/>
  <c r="AR28" i="15" s="1"/>
  <c r="AS28" i="15" s="1"/>
  <c r="AO28" i="15"/>
  <c r="T29" i="15"/>
  <c r="V19" i="15"/>
  <c r="AO19" i="15"/>
  <c r="W113" i="1"/>
  <c r="Y113" i="1" s="1"/>
  <c r="AO53" i="20"/>
  <c r="AN53" i="20"/>
  <c r="AP53" i="20"/>
  <c r="AE145" i="1"/>
  <c r="X69" i="1"/>
  <c r="X104" i="1"/>
  <c r="W83" i="1"/>
  <c r="Y83" i="1"/>
  <c r="X83" i="1"/>
  <c r="U33" i="1"/>
  <c r="W97" i="1"/>
  <c r="T27" i="20"/>
  <c r="T34" i="20"/>
  <c r="V29" i="20"/>
  <c r="AO29" i="20"/>
  <c r="AK60" i="20"/>
  <c r="E8" i="24" s="1"/>
  <c r="AO22" i="20"/>
  <c r="AL23" i="20"/>
  <c r="L60" i="20"/>
  <c r="I60" i="20"/>
  <c r="AN38" i="21"/>
  <c r="AP38" i="21" s="1"/>
  <c r="AL29" i="1"/>
  <c r="AM29" i="1" s="1"/>
  <c r="S52" i="22"/>
  <c r="E11" i="24" s="1"/>
  <c r="J52" i="22"/>
  <c r="AN47" i="22"/>
  <c r="AO47" i="22"/>
  <c r="AL51" i="22"/>
  <c r="AC159" i="1"/>
  <c r="AC160" i="1" s="1"/>
  <c r="AD144" i="1"/>
  <c r="AI60" i="20"/>
  <c r="F8" i="24" s="1"/>
  <c r="AN39" i="21"/>
  <c r="AP39" i="21" s="1"/>
  <c r="AN24" i="21"/>
  <c r="V30" i="21"/>
  <c r="AP30" i="21" s="1"/>
  <c r="S49" i="21"/>
  <c r="E9" i="24" s="1"/>
  <c r="AF70" i="15"/>
  <c r="W70" i="15"/>
  <c r="M70" i="15"/>
  <c r="F70" i="15"/>
  <c r="AN22" i="23"/>
  <c r="AP20" i="23"/>
  <c r="V51" i="22"/>
  <c r="AP44" i="22"/>
  <c r="AC60" i="20"/>
  <c r="T40" i="21"/>
  <c r="T49" i="21" s="1"/>
  <c r="G9" i="24" s="1"/>
  <c r="AP69" i="15"/>
  <c r="AO47" i="15"/>
  <c r="AO57" i="15" s="1"/>
  <c r="AE70" i="15"/>
  <c r="X70" i="15"/>
  <c r="T44" i="15"/>
  <c r="N70" i="15"/>
  <c r="AF52" i="22"/>
  <c r="E49" i="21"/>
  <c r="AO42" i="22"/>
  <c r="AL28" i="22"/>
  <c r="AN26" i="22"/>
  <c r="AN28" i="22" s="1"/>
  <c r="AB52" i="22"/>
  <c r="Z52" i="22"/>
  <c r="F52" i="22"/>
  <c r="E33" i="23"/>
  <c r="AP27" i="23"/>
  <c r="V19" i="22"/>
  <c r="T21" i="22"/>
  <c r="AP25" i="15"/>
  <c r="AR25" i="15" s="1"/>
  <c r="AS25" i="15" s="1"/>
  <c r="AO25" i="15"/>
  <c r="E52" i="22"/>
  <c r="AP42" i="22"/>
  <c r="AK51" i="22"/>
  <c r="AK52" i="22" s="1"/>
  <c r="E12" i="24" s="1"/>
  <c r="X52" i="22"/>
  <c r="R52" i="22"/>
  <c r="D11" i="24" s="1"/>
  <c r="L8" i="24" s="1"/>
  <c r="P52" i="22"/>
  <c r="AO22" i="23"/>
  <c r="AO24" i="23"/>
  <c r="AO25" i="23" s="1"/>
  <c r="AL25" i="23"/>
  <c r="AL33" i="23" s="1"/>
  <c r="G14" i="24" s="1"/>
  <c r="AN24" i="23"/>
  <c r="AK33" i="23"/>
  <c r="E14" i="24" s="1"/>
  <c r="S33" i="23"/>
  <c r="E13" i="24" s="1"/>
  <c r="AP30" i="22"/>
  <c r="Y142" i="1"/>
  <c r="AE142" i="1"/>
  <c r="AB159" i="1"/>
  <c r="AJ52" i="22"/>
  <c r="D12" i="24" s="1"/>
  <c r="N52" i="22"/>
  <c r="V28" i="22"/>
  <c r="AP23" i="22"/>
  <c r="W156" i="1"/>
  <c r="Y156" i="1" s="1"/>
  <c r="AE156" i="1"/>
  <c r="X156" i="1"/>
  <c r="W75" i="1"/>
  <c r="X33" i="1"/>
  <c r="V27" i="20"/>
  <c r="AP25" i="20"/>
  <c r="AP42" i="20"/>
  <c r="Y28" i="1"/>
  <c r="AN25" i="23"/>
  <c r="AN33" i="23"/>
  <c r="H14" i="24" s="1"/>
  <c r="AP24" i="23"/>
  <c r="AP25" i="23"/>
  <c r="AP47" i="15"/>
  <c r="AR47" i="15" s="1"/>
  <c r="AS47" i="15" s="1"/>
  <c r="AP47" i="22"/>
  <c r="AP19" i="15"/>
  <c r="AR19" i="15" s="1"/>
  <c r="AS19" i="15" s="1"/>
  <c r="AP37" i="20"/>
  <c r="E51" i="13"/>
  <c r="Y77" i="1"/>
  <c r="AP24" i="21"/>
  <c r="Y97" i="1"/>
  <c r="V57" i="15"/>
  <c r="AP48" i="15"/>
  <c r="AR48" i="15" s="1"/>
  <c r="AS48" i="15" s="1"/>
  <c r="AP19" i="20"/>
  <c r="AO34" i="20" l="1"/>
  <c r="AO60" i="20" s="1"/>
  <c r="AP27" i="20"/>
  <c r="M8" i="24"/>
  <c r="D57" i="13"/>
  <c r="X103" i="1"/>
  <c r="W103" i="1"/>
  <c r="Y103" i="1" s="1"/>
  <c r="T159" i="1"/>
  <c r="AL34" i="1" s="1"/>
  <c r="AM34" i="1" s="1"/>
  <c r="D14" i="13"/>
  <c r="AJ30" i="1"/>
  <c r="AP29" i="20"/>
  <c r="V34" i="20"/>
  <c r="E16" i="13"/>
  <c r="AK33" i="1"/>
  <c r="W82" i="1"/>
  <c r="U124" i="1"/>
  <c r="X82" i="1"/>
  <c r="X124" i="1" s="1"/>
  <c r="T60" i="20"/>
  <c r="G7" i="24" s="1"/>
  <c r="O6" i="24" s="1"/>
  <c r="L7" i="24"/>
  <c r="W33" i="1"/>
  <c r="W123" i="1"/>
  <c r="Y123" i="1" s="1"/>
  <c r="X123" i="1"/>
  <c r="X96" i="1"/>
  <c r="W96" i="1"/>
  <c r="Y96" i="1" s="1"/>
  <c r="AN27" i="20"/>
  <c r="AP26" i="20"/>
  <c r="AO52" i="20"/>
  <c r="AN52" i="20"/>
  <c r="AP52" i="20" s="1"/>
  <c r="AP22" i="20"/>
  <c r="AP23" i="20" s="1"/>
  <c r="AN23" i="20"/>
  <c r="X49" i="21"/>
  <c r="M6" i="24"/>
  <c r="AO32" i="21"/>
  <c r="AN32" i="21"/>
  <c r="AP32" i="21" s="1"/>
  <c r="AL40" i="21"/>
  <c r="AL49" i="21" s="1"/>
  <c r="G10" i="24" s="1"/>
  <c r="O7" i="24" s="1"/>
  <c r="M7" i="24"/>
  <c r="X36" i="1"/>
  <c r="W36" i="1"/>
  <c r="U52" i="1"/>
  <c r="X52" i="1" s="1"/>
  <c r="AJ29" i="1" s="1"/>
  <c r="AN31" i="20"/>
  <c r="AO31" i="20"/>
  <c r="AL34" i="20"/>
  <c r="N7" i="24"/>
  <c r="AP57" i="15"/>
  <c r="V23" i="20"/>
  <c r="AJ28" i="1"/>
  <c r="AP26" i="22"/>
  <c r="AP28" i="22" s="1"/>
  <c r="X129" i="1"/>
  <c r="U131" i="1"/>
  <c r="X131" i="1" s="1"/>
  <c r="AJ32" i="1" s="1"/>
  <c r="W129" i="1"/>
  <c r="Q160" i="1"/>
  <c r="AE148" i="1"/>
  <c r="AD159" i="1"/>
  <c r="AB160" i="1"/>
  <c r="AD160" i="1" s="1"/>
  <c r="V21" i="22"/>
  <c r="AP19" i="22"/>
  <c r="AP21" i="22" s="1"/>
  <c r="W87" i="1"/>
  <c r="Y87" i="1" s="1"/>
  <c r="AE143" i="1"/>
  <c r="E61" i="13"/>
  <c r="W106" i="1"/>
  <c r="Y106" i="1" s="1"/>
  <c r="X106" i="1"/>
  <c r="AO69" i="15"/>
  <c r="AL52" i="22"/>
  <c r="G12" i="24" s="1"/>
  <c r="AN20" i="15"/>
  <c r="AL29" i="15"/>
  <c r="AL70" i="15" s="1"/>
  <c r="G6" i="24" s="1"/>
  <c r="G15" i="24" s="1"/>
  <c r="T52" i="22"/>
  <c r="G11" i="24" s="1"/>
  <c r="T70" i="15"/>
  <c r="G5" i="24" s="1"/>
  <c r="AN49" i="20"/>
  <c r="AP49" i="20" s="1"/>
  <c r="X39" i="1"/>
  <c r="X130" i="1"/>
  <c r="D24" i="13" s="1"/>
  <c r="W111" i="1"/>
  <c r="Y111" i="1" s="1"/>
  <c r="X37" i="1"/>
  <c r="V34" i="21"/>
  <c r="AP34" i="21" s="1"/>
  <c r="AP59" i="15"/>
  <c r="AO49" i="22"/>
  <c r="AO51" i="22" s="1"/>
  <c r="AN49" i="22"/>
  <c r="AA52" i="22"/>
  <c r="W52" i="22"/>
  <c r="H52" i="22"/>
  <c r="AB33" i="23"/>
  <c r="N33" i="23"/>
  <c r="V38" i="22"/>
  <c r="AP36" i="22"/>
  <c r="AP38" i="22" s="1"/>
  <c r="W95" i="1"/>
  <c r="Y95" i="1" s="1"/>
  <c r="P160" i="1"/>
  <c r="G160" i="1"/>
  <c r="AN31" i="21"/>
  <c r="V26" i="21"/>
  <c r="AP26" i="21" s="1"/>
  <c r="AK44" i="15"/>
  <c r="AK70" i="15" s="1"/>
  <c r="E6" i="24" s="1"/>
  <c r="AA70" i="15"/>
  <c r="V37" i="15"/>
  <c r="S57" i="15"/>
  <c r="S44" i="15"/>
  <c r="R70" i="15"/>
  <c r="D5" i="24" s="1"/>
  <c r="L5" i="24" s="1"/>
  <c r="AO38" i="22"/>
  <c r="AO28" i="22"/>
  <c r="AD33" i="23"/>
  <c r="P33" i="23"/>
  <c r="W158" i="1"/>
  <c r="X158" i="1"/>
  <c r="D21" i="13" s="1"/>
  <c r="D25" i="13" s="1"/>
  <c r="AN57" i="15"/>
  <c r="AO47" i="20"/>
  <c r="AO56" i="20" s="1"/>
  <c r="AN47" i="20"/>
  <c r="T33" i="1"/>
  <c r="W102" i="1"/>
  <c r="Y102" i="1" s="1"/>
  <c r="W115" i="1"/>
  <c r="Y115" i="1" s="1"/>
  <c r="H160" i="1"/>
  <c r="V25" i="21"/>
  <c r="AP25" i="21" s="1"/>
  <c r="T131" i="1"/>
  <c r="AL32" i="1" s="1"/>
  <c r="AM32" i="1" s="1"/>
  <c r="T75" i="1"/>
  <c r="AL30" i="1" s="1"/>
  <c r="AM30" i="1" s="1"/>
  <c r="AO61" i="15"/>
  <c r="AG52" i="22"/>
  <c r="AC52" i="22"/>
  <c r="Y52" i="22"/>
  <c r="N9" i="24"/>
  <c r="N10" i="24" s="1"/>
  <c r="F33" i="23"/>
  <c r="V19" i="23"/>
  <c r="T22" i="23"/>
  <c r="T33" i="23" s="1"/>
  <c r="G13" i="24" s="1"/>
  <c r="O9" i="24" s="1"/>
  <c r="U159" i="1"/>
  <c r="X159" i="1" s="1"/>
  <c r="AO36" i="21"/>
  <c r="AO40" i="21" s="1"/>
  <c r="AO49" i="21" s="1"/>
  <c r="W119" i="1"/>
  <c r="Y119" i="1" s="1"/>
  <c r="X45" i="1"/>
  <c r="W114" i="1"/>
  <c r="Y114" i="1" s="1"/>
  <c r="T140" i="1"/>
  <c r="AN35" i="21"/>
  <c r="AP35" i="21" s="1"/>
  <c r="V19" i="21"/>
  <c r="F160" i="1"/>
  <c r="AP64" i="15"/>
  <c r="E60" i="20"/>
  <c r="V45" i="20"/>
  <c r="AP45" i="20" s="1"/>
  <c r="AJ33" i="23"/>
  <c r="D14" i="24" s="1"/>
  <c r="L9" i="24" s="1"/>
  <c r="L10" i="24" s="1"/>
  <c r="Y75" i="1"/>
  <c r="AL60" i="20"/>
  <c r="G8" i="24" s="1"/>
  <c r="X133" i="1"/>
  <c r="D44" i="13" s="1"/>
  <c r="D51" i="13" s="1"/>
  <c r="M160" i="1"/>
  <c r="R160" i="1"/>
  <c r="S160" i="1"/>
  <c r="O160" i="1"/>
  <c r="V21" i="21"/>
  <c r="AP21" i="21" s="1"/>
  <c r="T124" i="1"/>
  <c r="AL31" i="1" s="1"/>
  <c r="AM31" i="1" s="1"/>
  <c r="AO20" i="15"/>
  <c r="AO29" i="15" s="1"/>
  <c r="AO70" i="15" s="1"/>
  <c r="O70" i="15"/>
  <c r="L52" i="22"/>
  <c r="V30" i="23"/>
  <c r="AO30" i="23"/>
  <c r="AO32" i="23" s="1"/>
  <c r="AO33" i="23" s="1"/>
  <c r="V31" i="22"/>
  <c r="AO31" i="22"/>
  <c r="AO34" i="22" s="1"/>
  <c r="T34" i="22"/>
  <c r="S29" i="15"/>
  <c r="L160" i="1"/>
  <c r="AC70" i="15"/>
  <c r="V26" i="15"/>
  <c r="AO26" i="15"/>
  <c r="AO44" i="21"/>
  <c r="T28" i="22"/>
  <c r="F15" i="24"/>
  <c r="M9" i="24"/>
  <c r="AO52" i="22" l="1"/>
  <c r="AJ31" i="1"/>
  <c r="D15" i="13"/>
  <c r="AP26" i="15"/>
  <c r="AR26" i="15" s="1"/>
  <c r="AS26" i="15" s="1"/>
  <c r="V29" i="15"/>
  <c r="AP30" i="23"/>
  <c r="AP32" i="23" s="1"/>
  <c r="V32" i="23"/>
  <c r="AN29" i="15"/>
  <c r="AN70" i="15" s="1"/>
  <c r="H6" i="24" s="1"/>
  <c r="AP20" i="15"/>
  <c r="D59" i="13"/>
  <c r="D62" i="13" s="1"/>
  <c r="D35" i="13"/>
  <c r="D37" i="13" s="1"/>
  <c r="S70" i="15"/>
  <c r="E5" i="24" s="1"/>
  <c r="AP19" i="21"/>
  <c r="V40" i="21"/>
  <c r="AJ34" i="1"/>
  <c r="D29" i="13"/>
  <c r="D31" i="13" s="1"/>
  <c r="AP49" i="22"/>
  <c r="AP51" i="22" s="1"/>
  <c r="AN51" i="22"/>
  <c r="AN52" i="22" s="1"/>
  <c r="H12" i="24" s="1"/>
  <c r="D36" i="13"/>
  <c r="U160" i="1"/>
  <c r="Y82" i="1"/>
  <c r="Y124" i="1" s="1"/>
  <c r="W124" i="1"/>
  <c r="Y158" i="1"/>
  <c r="W159" i="1"/>
  <c r="Y159" i="1" s="1"/>
  <c r="AK30" i="1"/>
  <c r="E14" i="13"/>
  <c r="V22" i="23"/>
  <c r="V33" i="23" s="1"/>
  <c r="H13" i="24" s="1"/>
  <c r="P9" i="24" s="1"/>
  <c r="AP19" i="23"/>
  <c r="AP22" i="23" s="1"/>
  <c r="AP33" i="23" s="1"/>
  <c r="T160" i="1"/>
  <c r="AL28" i="1"/>
  <c r="AP61" i="15"/>
  <c r="AR59" i="15"/>
  <c r="AS59" i="15" s="1"/>
  <c r="X160" i="1"/>
  <c r="Y33" i="1"/>
  <c r="AP37" i="15"/>
  <c r="AP44" i="15" s="1"/>
  <c r="V44" i="15"/>
  <c r="D15" i="24"/>
  <c r="AP31" i="22"/>
  <c r="AP34" i="22" s="1"/>
  <c r="AP52" i="22" s="1"/>
  <c r="V34" i="22"/>
  <c r="AP47" i="20"/>
  <c r="AP56" i="20" s="1"/>
  <c r="AN56" i="20"/>
  <c r="AN60" i="20" s="1"/>
  <c r="H8" i="24" s="1"/>
  <c r="AP31" i="21"/>
  <c r="AN40" i="21"/>
  <c r="AN49" i="21" s="1"/>
  <c r="H10" i="24" s="1"/>
  <c r="O5" i="24"/>
  <c r="O10" i="24" s="1"/>
  <c r="AJ36" i="1"/>
  <c r="AJ35" i="1"/>
  <c r="AN34" i="20"/>
  <c r="AP31" i="20"/>
  <c r="AP34" i="20" s="1"/>
  <c r="V56" i="20"/>
  <c r="V60" i="20" s="1"/>
  <c r="H7" i="24" s="1"/>
  <c r="P6" i="24" s="1"/>
  <c r="D17" i="13"/>
  <c r="O8" i="24"/>
  <c r="Y129" i="1"/>
  <c r="E59" i="13" s="1"/>
  <c r="W131" i="1"/>
  <c r="Y131" i="1" s="1"/>
  <c r="AK32" i="1" s="1"/>
  <c r="V52" i="22"/>
  <c r="H11" i="24" s="1"/>
  <c r="Y36" i="1"/>
  <c r="W52" i="1"/>
  <c r="W160" i="1" s="1"/>
  <c r="AP60" i="20" l="1"/>
  <c r="V70" i="15"/>
  <c r="H5" i="24" s="1"/>
  <c r="P5" i="24" s="1"/>
  <c r="AK34" i="1"/>
  <c r="E29" i="13"/>
  <c r="V49" i="21"/>
  <c r="H9" i="24" s="1"/>
  <c r="P7" i="24" s="1"/>
  <c r="AP40" i="21"/>
  <c r="AP49" i="21" s="1"/>
  <c r="AR20" i="15"/>
  <c r="AS20" i="15" s="1"/>
  <c r="AP29" i="15"/>
  <c r="AP70" i="15" s="1"/>
  <c r="AK28" i="1"/>
  <c r="E15" i="13"/>
  <c r="AK31" i="1"/>
  <c r="E62" i="13"/>
  <c r="AE158" i="1"/>
  <c r="AE159" i="1" s="1"/>
  <c r="AE160" i="1" s="1"/>
  <c r="E21" i="13"/>
  <c r="E35" i="13"/>
  <c r="Y52" i="1"/>
  <c r="AK29" i="1" s="1"/>
  <c r="E17" i="13"/>
  <c r="M5" i="24"/>
  <c r="M10" i="24" s="1"/>
  <c r="E15" i="24"/>
  <c r="AL35" i="1"/>
  <c r="AL36" i="1"/>
  <c r="AM28" i="1"/>
  <c r="P8" i="24"/>
  <c r="E31" i="13" l="1"/>
  <c r="F31" i="13" s="1"/>
  <c r="F15" i="13"/>
  <c r="F35" i="13"/>
  <c r="E37" i="13"/>
  <c r="F37" i="13" s="1"/>
  <c r="H15" i="24"/>
  <c r="P10" i="24"/>
  <c r="AK35" i="1"/>
  <c r="F29" i="13" s="1"/>
  <c r="AK36" i="1"/>
  <c r="AM36" i="1"/>
  <c r="AM35" i="1"/>
  <c r="Y160" i="1"/>
  <c r="F21" i="13"/>
  <c r="E25" i="13"/>
  <c r="F25" i="13" s="1"/>
  <c r="F36" i="13" l="1"/>
  <c r="F50" i="13"/>
  <c r="F44" i="13"/>
  <c r="F51" i="13"/>
  <c r="F46" i="13"/>
  <c r="F56" i="13"/>
  <c r="F22" i="13"/>
  <c r="F48" i="13"/>
  <c r="F23" i="13"/>
  <c r="F24" i="13"/>
  <c r="F30" i="13"/>
  <c r="F45" i="13"/>
  <c r="F55" i="13"/>
  <c r="F58" i="13"/>
  <c r="F57" i="13"/>
  <c r="F47" i="13"/>
  <c r="F60" i="13"/>
  <c r="F49" i="13"/>
  <c r="F16" i="13"/>
  <c r="F61" i="13"/>
  <c r="F14" i="13"/>
  <c r="F59" i="13"/>
  <c r="F17" i="13"/>
  <c r="F62" i="13"/>
</calcChain>
</file>

<file path=xl/sharedStrings.xml><?xml version="1.0" encoding="utf-8"?>
<sst xmlns="http://schemas.openxmlformats.org/spreadsheetml/2006/main" count="1346" uniqueCount="270">
  <si>
    <t>samokształcenie</t>
  </si>
  <si>
    <t>forma zakończenia semestru</t>
  </si>
  <si>
    <t>punkty ECTS</t>
  </si>
  <si>
    <t>Przedmiot</t>
  </si>
  <si>
    <t>ogólna liczba godzin dydaktycznych</t>
  </si>
  <si>
    <t>SUMA GODZIN DYDAKTYCZNYCH</t>
  </si>
  <si>
    <t>SUMA PUNKTÓW ECTS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</si>
  <si>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</si>
  <si>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</si>
  <si>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</si>
  <si>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</si>
  <si>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</si>
  <si>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</si>
  <si>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</si>
  <si>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</si>
  <si>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</si>
  <si>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</si>
  <si>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</si>
  <si>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</si>
  <si>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</si>
  <si>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</si>
  <si>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</si>
  <si>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</si>
  <si>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</si>
  <si>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</si>
  <si>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</si>
  <si>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</si>
  <si>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</si>
  <si>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</si>
  <si>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</si>
  <si>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</si>
  <si>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</si>
  <si>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</si>
  <si>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</si>
  <si>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</si>
  <si>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</si>
  <si>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</si>
  <si>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</si>
  <si>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</si>
  <si>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</si>
  <si>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</si>
  <si>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Rodzaj zajęć</t>
  </si>
  <si>
    <t>podstawowy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</si>
  <si>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</si>
  <si>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</si>
  <si>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</si>
  <si>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</si>
  <si>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</si>
  <si>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</si>
  <si>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</si>
  <si>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</si>
  <si>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</si>
  <si>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</si>
  <si>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</si>
  <si>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</si>
  <si>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</si>
  <si>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</si>
  <si>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</si>
  <si>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</si>
  <si>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</si>
  <si>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</si>
  <si>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</si>
  <si>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</si>
  <si>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</si>
  <si>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Praca magisterska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</si>
  <si>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</si>
  <si>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</si>
  <si>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</si>
  <si>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</si>
  <si>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</si>
  <si>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</si>
  <si>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</si>
  <si>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</si>
  <si>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</si>
  <si>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</si>
  <si>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</si>
  <si>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</si>
  <si>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</si>
  <si>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</si>
  <si>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</si>
  <si>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</si>
  <si>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</si>
  <si>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</si>
  <si>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</si>
  <si>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</si>
  <si>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</si>
  <si>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</si>
  <si>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</si>
  <si>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</si>
  <si>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</si>
  <si>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</si>
  <si>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</si>
  <si>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</si>
  <si>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</si>
  <si>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</si>
  <si>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</si>
  <si>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</si>
  <si>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</si>
  <si>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</si>
  <si>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</si>
  <si>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</si>
  <si>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</si>
  <si>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</si>
  <si>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</si>
  <si>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</si>
  <si>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</si>
  <si>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</si>
  <si>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</si>
  <si>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</si>
  <si>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</si>
  <si>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</si>
  <si>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</si>
  <si>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</si>
  <si>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</si>
  <si>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</si>
  <si>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</si>
  <si>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</si>
  <si>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</si>
  <si>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</si>
  <si>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</si>
  <si>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</si>
  <si>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</si>
  <si>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</si>
  <si>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</si>
  <si>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</si>
  <si>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</si>
  <si>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</si>
  <si>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</si>
  <si>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</si>
  <si>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</si>
  <si>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</si>
  <si>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</si>
  <si>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</si>
  <si>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</si>
  <si>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</si>
  <si>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</si>
  <si>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</si>
  <si>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</si>
  <si>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</si>
  <si>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</si>
  <si>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</si>
  <si>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</si>
  <si>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</si>
  <si>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</si>
  <si>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</si>
  <si>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</si>
  <si>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</si>
  <si>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</si>
  <si>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</si>
  <si>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</si>
  <si>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</si>
  <si>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</si>
  <si>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</si>
  <si>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</si>
  <si>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</si>
  <si>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</si>
  <si>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</si>
  <si>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</si>
  <si>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</si>
  <si>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</si>
  <si>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</si>
  <si>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</si>
  <si>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</si>
  <si>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</si>
  <si>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</si>
  <si>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</si>
  <si>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</si>
  <si>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</si>
  <si>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</si>
  <si>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</si>
  <si>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</si>
  <si>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</si>
  <si>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</si>
  <si>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</si>
  <si>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</si>
  <si>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</si>
  <si>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suma</t>
  </si>
  <si>
    <t>ogółem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</si>
  <si>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</si>
  <si>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</si>
  <si>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</si>
  <si>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</si>
  <si>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>Godziny do dyspozycji uczelni</t>
  </si>
  <si>
    <t>Ilość godzin (i pkt. ECTS) rozdysponowana wśród przedmiotów określonych standardem z bloku A-E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</si>
  <si>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</si>
  <si>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</si>
  <si>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</si>
  <si>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</si>
  <si>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</si>
  <si>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</si>
  <si>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</si>
  <si>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</si>
  <si>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</si>
  <si>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</si>
  <si>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</si>
  <si>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</si>
  <si>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</si>
  <si>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</si>
  <si>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</si>
  <si>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</si>
  <si>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</si>
  <si>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</si>
  <si>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</si>
  <si>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</si>
  <si>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</si>
  <si>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</si>
  <si>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</si>
  <si>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</si>
  <si>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</si>
  <si>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</si>
  <si>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</si>
  <si>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</si>
  <si>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</si>
  <si>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</si>
  <si>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</si>
  <si>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</si>
  <si>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</si>
  <si>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</si>
  <si>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</si>
  <si>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</si>
  <si>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</si>
  <si>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</si>
  <si>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</si>
  <si>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</si>
  <si>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</si>
  <si>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</si>
  <si>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</si>
  <si>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</si>
  <si>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</si>
  <si>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</si>
  <si>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</si>
  <si>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ilość godz.</t>
  </si>
  <si>
    <r>
      <t>godz. kontaktowe</t>
    </r>
    <r>
      <rPr>
        <sz val="10"/>
        <rFont val="Arial"/>
        <family val="2"/>
        <charset val="238"/>
      </rPr>
      <t xml:space="preserve"> z puli godzin do dyspozycji uczelni</t>
    </r>
  </si>
  <si>
    <r>
      <t>godz. samokształcenia</t>
    </r>
    <r>
      <rPr>
        <sz val="10"/>
        <rFont val="Arial"/>
        <family val="2"/>
        <charset val="238"/>
      </rPr>
      <t xml:space="preserve"> z puli godzin do dyspozycji uczelni</t>
    </r>
  </si>
  <si>
    <r>
      <t xml:space="preserve">Ilość punktów ECTS </t>
    </r>
    <r>
      <rPr>
        <sz val="10"/>
        <rFont val="Arial"/>
        <family val="2"/>
        <charset val="238"/>
      </rPr>
      <t>w przedmiocie z puli punktów do dyspozycji uczelni</t>
    </r>
  </si>
  <si>
    <t xml:space="preserve">Rehabilitacja w zaburzeniach okresu okołoporodowego </t>
  </si>
  <si>
    <t>Współczesne metody leczenia skolioz</t>
  </si>
  <si>
    <t>Podstawy medycyny sportowej</t>
  </si>
  <si>
    <t>Rehabilitacja w zaburzeniach psychicznych u dzieci i młodzieży</t>
  </si>
  <si>
    <t>Metody walki z bólem w fizjoterapii</t>
  </si>
  <si>
    <t>Sport w ujęciu urbanizacyjnym - urazy, profilaktyka, fizjoterapia</t>
  </si>
  <si>
    <t xml:space="preserve">Podstawy treningu terapeutycznego w fizjoterapii 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</si>
  <si>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</si>
  <si>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</si>
  <si>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</si>
  <si>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</si>
  <si>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</si>
  <si>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Statystyki (cykl 2020-2025)</t>
  </si>
  <si>
    <t>godz. kont. + autor.</t>
  </si>
  <si>
    <t>Diagnostyka obrazowa</t>
  </si>
  <si>
    <t>Podstawy kinesiotapingu</t>
  </si>
  <si>
    <t>Zaawansowane techniki terapii manualnej</t>
  </si>
  <si>
    <t>Fizjoterapia w schorzeniach uroginekologicznych</t>
  </si>
  <si>
    <t>rok</t>
  </si>
  <si>
    <t>samoksztalcenie</t>
  </si>
  <si>
    <t>praktyka zawodowa</t>
  </si>
  <si>
    <t>ogólna liczba godzin dydaktycznych = samokształcenie + godziny z nauczycielem + praktyka zawodowa</t>
  </si>
  <si>
    <t>- "Godziny do dyspozycji uczelni"</t>
  </si>
  <si>
    <r>
      <rPr>
        <b/>
        <sz val="11"/>
        <rFont val="Arial"/>
        <family val="2"/>
        <charset val="238"/>
      </rPr>
      <t>* moduł G</t>
    </r>
    <r>
      <rPr>
        <sz val="11"/>
        <rFont val="Arial"/>
        <family val="2"/>
        <charset val="238"/>
      </rPr>
      <t xml:space="preserve"> - autorska oferta uczelni. Razem z godzinami (i pkt. ECTS) rozdysponowanymi wśród przedmiotów określonych standardem z bloku A-E tworzą "Godziny do dyspozycji uczelni", których powinno być min. 500 godz. I 30 ECTS</t>
    </r>
  </si>
  <si>
    <t>G*</t>
  </si>
  <si>
    <t>20% [ECTS] on-line</t>
  </si>
  <si>
    <t>20% [godz] on-line</t>
  </si>
  <si>
    <t xml:space="preserve">PLAN STUDIÓW na rok akademicki 2024/2025 </t>
  </si>
  <si>
    <t xml:space="preserve">PLAN STUDIÓW na rok akademicki 2020/2021 </t>
  </si>
  <si>
    <t>załącznik nr 3.2</t>
  </si>
  <si>
    <t xml:space="preserve">PLAN STUDIÓW na rok akademicki 2021/2022 </t>
  </si>
  <si>
    <t xml:space="preserve">PLAN STUDIÓW na rok akademicki 2022/2023 </t>
  </si>
  <si>
    <t xml:space="preserve">PLAN STUDIÓW na rok akademicki 2023/2024 </t>
  </si>
  <si>
    <t>cykl 2020-2025 zatwierdzony uchwałą Senatu nr 2128</t>
  </si>
  <si>
    <t>PLAN STUDIÓW na cykl kształcenia 2020-2025 zatwierdzony uchwałą Senatu nr 2128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</si>
</sst>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4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textRotation="90"/>
    </xf>
    <xf numFmtId="1" fontId="1" fillId="0" borderId="3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" fillId="0" borderId="0" xfId="0" applyFont="1" applyBorder="1"/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Fill="1" applyBorder="1"/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0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0" fontId="8" fillId="0" borderId="17" xfId="0" applyFont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9" fillId="0" borderId="1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1" fontId="1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8" xfId="0" applyFont="1" applyBorder="1"/>
    <xf numFmtId="0" fontId="1" fillId="0" borderId="27" xfId="0" applyFont="1" applyBorder="1"/>
    <xf numFmtId="0" fontId="2" fillId="0" borderId="31" xfId="0" applyFont="1" applyBorder="1"/>
    <xf numFmtId="0" fontId="2" fillId="0" borderId="39" xfId="0" applyFont="1" applyBorder="1"/>
    <xf numFmtId="0" fontId="2" fillId="0" borderId="39" xfId="0" applyFont="1" applyFill="1" applyBorder="1"/>
    <xf numFmtId="0" fontId="2" fillId="0" borderId="41" xfId="0" applyFont="1" applyFill="1" applyBorder="1"/>
    <xf numFmtId="0" fontId="9" fillId="0" borderId="4" xfId="0" applyFont="1" applyFill="1" applyBorder="1" applyAlignment="1">
      <alignment horizontal="right" vertical="center"/>
    </xf>
    <xf numFmtId="1" fontId="0" fillId="0" borderId="31" xfId="0" applyNumberFormat="1" applyBorder="1"/>
    <xf numFmtId="1" fontId="0" fillId="0" borderId="39" xfId="0" applyNumberFormat="1" applyBorder="1"/>
    <xf numFmtId="1" fontId="0" fillId="0" borderId="32" xfId="0" applyNumberFormat="1" applyBorder="1"/>
    <xf numFmtId="0" fontId="2" fillId="0" borderId="5" xfId="0" applyFont="1" applyBorder="1"/>
    <xf numFmtId="164" fontId="2" fillId="0" borderId="6" xfId="0" applyNumberFormat="1" applyFont="1" applyBorder="1"/>
    <xf numFmtId="0" fontId="2" fillId="0" borderId="3" xfId="0" applyFont="1" applyBorder="1"/>
    <xf numFmtId="164" fontId="2" fillId="0" borderId="1" xfId="0" applyNumberFormat="1" applyFont="1" applyBorder="1"/>
    <xf numFmtId="0" fontId="2" fillId="0" borderId="60" xfId="0" applyFont="1" applyBorder="1"/>
    <xf numFmtId="164" fontId="2" fillId="0" borderId="28" xfId="0" applyNumberFormat="1" applyFont="1" applyBorder="1"/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1" fillId="0" borderId="1" xfId="0" applyFont="1" applyBorder="1"/>
    <xf numFmtId="0" fontId="22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1" fillId="0" borderId="64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/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8" xfId="0" applyFont="1" applyBorder="1"/>
    <xf numFmtId="0" fontId="5" fillId="0" borderId="28" xfId="0" applyFont="1" applyFill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164" fontId="1" fillId="0" borderId="63" xfId="0" applyNumberFormat="1" applyFont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164" fontId="1" fillId="0" borderId="6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" fontId="2" fillId="0" borderId="65" xfId="0" applyNumberFormat="1" applyFont="1" applyBorder="1" applyAlignment="1">
      <alignment horizontal="center" vertical="center"/>
    </xf>
    <xf numFmtId="0" fontId="8" fillId="4" borderId="49" xfId="0" applyFont="1" applyFill="1" applyBorder="1" applyAlignment="1">
      <alignment horizontal="left" vertical="center" wrapText="1"/>
    </xf>
    <xf numFmtId="1" fontId="1" fillId="4" borderId="8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68" xfId="0" applyFont="1" applyBorder="1"/>
    <xf numFmtId="164" fontId="2" fillId="0" borderId="33" xfId="0" applyNumberFormat="1" applyFont="1" applyBorder="1"/>
    <xf numFmtId="164" fontId="2" fillId="0" borderId="56" xfId="0" applyNumberFormat="1" applyFont="1" applyBorder="1"/>
    <xf numFmtId="1" fontId="2" fillId="0" borderId="10" xfId="0" applyNumberFormat="1" applyFont="1" applyBorder="1"/>
    <xf numFmtId="0" fontId="0" fillId="0" borderId="29" xfId="0" applyBorder="1"/>
    <xf numFmtId="164" fontId="0" fillId="0" borderId="30" xfId="0" applyNumberFormat="1" applyBorder="1"/>
    <xf numFmtId="1" fontId="0" fillId="0" borderId="47" xfId="0" applyNumberFormat="1" applyBorder="1"/>
    <xf numFmtId="0" fontId="2" fillId="0" borderId="10" xfId="0" applyFont="1" applyBorder="1" applyAlignment="1">
      <alignment horizontal="center" vertical="center" textRotation="90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1" fontId="1" fillId="3" borderId="50" xfId="0" applyNumberFormat="1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164" fontId="2" fillId="3" borderId="5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1" fontId="1" fillId="3" borderId="5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31" xfId="0" applyNumberFormat="1" applyFont="1" applyBorder="1"/>
    <xf numFmtId="1" fontId="2" fillId="0" borderId="39" xfId="0" applyNumberFormat="1" applyFont="1" applyBorder="1"/>
    <xf numFmtId="1" fontId="2" fillId="0" borderId="32" xfId="0" applyNumberFormat="1" applyFont="1" applyBorder="1"/>
    <xf numFmtId="0" fontId="8" fillId="0" borderId="6" xfId="3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69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0" fontId="8" fillId="0" borderId="52" xfId="0" applyFont="1" applyFill="1" applyBorder="1" applyAlignment="1">
      <alignment horizontal="left" vertical="center" wrapText="1"/>
    </xf>
    <xf numFmtId="1" fontId="1" fillId="0" borderId="65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1" fontId="1" fillId="0" borderId="0" xfId="0" applyNumberFormat="1" applyFont="1"/>
    <xf numFmtId="1" fontId="2" fillId="0" borderId="31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4" fontId="1" fillId="4" borderId="3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/>
    </xf>
    <xf numFmtId="1" fontId="1" fillId="4" borderId="28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0" borderId="19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64" fontId="1" fillId="0" borderId="17" xfId="0" applyNumberFormat="1" applyFont="1" applyBorder="1"/>
    <xf numFmtId="164" fontId="1" fillId="0" borderId="7" xfId="0" applyNumberFormat="1" applyFont="1" applyBorder="1"/>
    <xf numFmtId="164" fontId="1" fillId="0" borderId="42" xfId="0" applyNumberFormat="1" applyFont="1" applyBorder="1"/>
    <xf numFmtId="1" fontId="1" fillId="0" borderId="42" xfId="0" applyNumberFormat="1" applyFont="1" applyBorder="1"/>
    <xf numFmtId="1" fontId="1" fillId="0" borderId="7" xfId="0" applyNumberFormat="1" applyFont="1" applyBorder="1"/>
    <xf numFmtId="1" fontId="2" fillId="0" borderId="33" xfId="0" applyNumberFormat="1" applyFont="1" applyBorder="1"/>
    <xf numFmtId="1" fontId="0" fillId="0" borderId="30" xfId="0" applyNumberFormat="1" applyBorder="1"/>
    <xf numFmtId="0" fontId="0" fillId="0" borderId="0" xfId="0" applyAlignment="1">
      <alignment horizontal="left" vertical="center"/>
    </xf>
    <xf numFmtId="164" fontId="1" fillId="0" borderId="1" xfId="0" applyNumberFormat="1" applyFont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Fill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4" fillId="5" borderId="0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49" fontId="1" fillId="3" borderId="14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5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4">
    <cellStyle name="Hiperłącze" xfId="1" builtinId="8" hidden="1"/>
    <cellStyle name="Normalny" xfId="0" builtinId="0"/>
    <cellStyle name="Normalny 2" xfId="3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D164"/>
  <sheetViews>
    <sheetView showZeros="0" zoomScale="85" zoomScaleNormal="85" zoomScaleSheetLayoutView="100" zoomScalePageLayoutView="90" workbookViewId="0">
      <selection activeCell="F7" sqref="F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7109375" bestFit="1" customWidth="1"/>
    <col min="5" max="5" width="8.42578125" customWidth="1"/>
    <col min="6" max="6" width="7.28515625" customWidth="1"/>
    <col min="7" max="17" width="4.85546875" customWidth="1"/>
    <col min="18" max="19" width="5" customWidth="1"/>
    <col min="20" max="20" width="6" customWidth="1"/>
    <col min="21" max="21" width="6.140625" customWidth="1"/>
    <col min="22" max="22" width="6.140625" bestFit="1" customWidth="1"/>
    <col min="23" max="23" width="5.7109375" bestFit="1" customWidth="1"/>
    <col min="24" max="25" width="5.7109375" customWidth="1"/>
    <col min="26" max="26" width="8.85546875" customWidth="1"/>
    <col min="27" max="27" width="8.140625" bestFit="1" customWidth="1"/>
    <col min="28" max="30" width="5.7109375" bestFit="1" customWidth="1"/>
    <col min="31" max="31" width="5.7109375" customWidth="1"/>
    <col min="33" max="33" width="9.7109375" customWidth="1"/>
    <col min="34" max="34" width="5.7109375" bestFit="1" customWidth="1"/>
    <col min="35" max="35" width="5.85546875" bestFit="1" customWidth="1"/>
    <col min="36" max="36" width="5.7109375" bestFit="1" customWidth="1"/>
    <col min="37" max="37" width="5.85546875" bestFit="1" customWidth="1"/>
    <col min="38" max="38" width="5.42578125" customWidth="1"/>
    <col min="39" max="39" width="5.85546875" bestFit="1" customWidth="1"/>
    <col min="40" max="40" width="5.7109375" bestFit="1" customWidth="1"/>
    <col min="41" max="41" width="5.85546875" bestFit="1" customWidth="1"/>
    <col min="42" max="42" width="5.7109375" bestFit="1" customWidth="1"/>
    <col min="43" max="43" width="5.85546875" bestFit="1" customWidth="1"/>
    <col min="44" max="44" width="5.7109375" bestFit="1" customWidth="1"/>
    <col min="45" max="45" width="5.85546875" bestFit="1" customWidth="1"/>
    <col min="46" max="46" width="5.7109375" bestFit="1" customWidth="1"/>
    <col min="47" max="47" width="5.8554687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5.85546875" bestFit="1" customWidth="1"/>
    <col min="52" max="52" width="5.7109375" bestFit="1" customWidth="1"/>
    <col min="53" max="53" width="5.85546875" bestFit="1" customWidth="1"/>
  </cols>
  <sheetData>
    <row r="6" spans="1:56" s="1" customFormat="1" ht="20.25" customHeight="1" x14ac:dyDescent="0.2">
      <c r="E6" s="61" t="s">
        <v>269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56" s="1" customFormat="1" ht="20.25" customHeight="1" x14ac:dyDescent="0.2">
      <c r="B7" s="3"/>
      <c r="C7" s="24"/>
      <c r="D7" s="3"/>
      <c r="E7" s="57"/>
      <c r="F7" s="36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9" spans="1:56" s="2" customFormat="1" ht="15" customHeight="1" x14ac:dyDescent="0.25">
      <c r="B9" s="2" t="s">
        <v>20</v>
      </c>
    </row>
    <row r="10" spans="1:56" s="2" customFormat="1" ht="15" customHeight="1" x14ac:dyDescent="0.25">
      <c r="B10" s="2" t="s">
        <v>19</v>
      </c>
    </row>
    <row r="11" spans="1:56" s="2" customFormat="1" ht="15" customHeight="1" x14ac:dyDescent="0.25">
      <c r="B11" s="2" t="s">
        <v>77</v>
      </c>
      <c r="N11" s="79"/>
    </row>
    <row r="12" spans="1:56" s="2" customFormat="1" ht="15" customHeight="1" x14ac:dyDescent="0.25">
      <c r="B12" s="2" t="s">
        <v>21</v>
      </c>
    </row>
    <row r="13" spans="1:56" ht="15" customHeight="1" x14ac:dyDescent="0.25">
      <c r="B13" s="2" t="s">
        <v>45</v>
      </c>
      <c r="C13" s="2"/>
    </row>
    <row r="15" spans="1:56" ht="13.5" thickBot="1" x14ac:dyDescent="0.25"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</row>
    <row r="16" spans="1:56" ht="17.25" customHeight="1" thickBot="1" x14ac:dyDescent="0.25">
      <c r="A16" s="16"/>
      <c r="B16" s="375" t="s">
        <v>22</v>
      </c>
      <c r="C16" s="409" t="s">
        <v>41</v>
      </c>
      <c r="D16" s="377" t="s">
        <v>3</v>
      </c>
      <c r="E16" s="63"/>
      <c r="F16" s="379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1"/>
      <c r="X16" s="397" t="s">
        <v>5</v>
      </c>
      <c r="Y16" s="407" t="s">
        <v>6</v>
      </c>
      <c r="Z16" s="16"/>
      <c r="AA16" s="16"/>
      <c r="AB16" s="382" t="s">
        <v>231</v>
      </c>
      <c r="AC16" s="383"/>
      <c r="AD16" s="384"/>
      <c r="AE16" s="385" t="s">
        <v>234</v>
      </c>
      <c r="AG16" s="288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88"/>
      <c r="BC16" s="288"/>
      <c r="BD16" s="288"/>
    </row>
    <row r="17" spans="1:56" ht="243" customHeight="1" thickBot="1" x14ac:dyDescent="0.25">
      <c r="A17" s="16"/>
      <c r="B17" s="376"/>
      <c r="C17" s="410"/>
      <c r="D17" s="378"/>
      <c r="E17" s="65" t="s">
        <v>79</v>
      </c>
      <c r="F17" s="5" t="s">
        <v>7</v>
      </c>
      <c r="G17" s="6" t="s">
        <v>8</v>
      </c>
      <c r="H17" s="7" t="s">
        <v>38</v>
      </c>
      <c r="I17" s="7" t="s">
        <v>9</v>
      </c>
      <c r="J17" s="7" t="s">
        <v>10</v>
      </c>
      <c r="K17" s="7" t="s">
        <v>11</v>
      </c>
      <c r="L17" s="7" t="s">
        <v>12</v>
      </c>
      <c r="M17" s="7" t="s">
        <v>13</v>
      </c>
      <c r="N17" s="7" t="s">
        <v>14</v>
      </c>
      <c r="O17" s="7" t="s">
        <v>15</v>
      </c>
      <c r="P17" s="29" t="s">
        <v>44</v>
      </c>
      <c r="Q17" s="7" t="s">
        <v>18</v>
      </c>
      <c r="R17" s="7" t="s">
        <v>16</v>
      </c>
      <c r="S17" s="7" t="s">
        <v>0</v>
      </c>
      <c r="T17" s="7" t="s">
        <v>17</v>
      </c>
      <c r="U17" s="7" t="s">
        <v>4</v>
      </c>
      <c r="V17" s="7" t="s">
        <v>1</v>
      </c>
      <c r="W17" s="22" t="s">
        <v>2</v>
      </c>
      <c r="X17" s="398"/>
      <c r="Y17" s="408"/>
      <c r="Z17" s="16"/>
      <c r="AA17" s="16"/>
      <c r="AB17" s="251" t="s">
        <v>232</v>
      </c>
      <c r="AC17" s="251" t="s">
        <v>233</v>
      </c>
      <c r="AD17" s="251" t="s">
        <v>53</v>
      </c>
      <c r="AE17" s="386"/>
      <c r="AG17" s="288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288"/>
    </row>
    <row r="18" spans="1:56" ht="15" customHeight="1" thickBot="1" x14ac:dyDescent="0.25">
      <c r="A18" s="37"/>
      <c r="B18" s="402" t="s">
        <v>82</v>
      </c>
      <c r="C18" s="403"/>
      <c r="D18" s="403"/>
      <c r="E18" s="403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03"/>
      <c r="Y18" s="404"/>
      <c r="Z18" s="16"/>
      <c r="AA18" s="16"/>
      <c r="AB18" s="370" t="s">
        <v>148</v>
      </c>
      <c r="AC18" s="371"/>
      <c r="AD18" s="371"/>
      <c r="AE18" s="372"/>
      <c r="AG18" s="288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292"/>
      <c r="BC18" s="292"/>
      <c r="BD18" s="288"/>
    </row>
    <row r="19" spans="1:56" ht="15" customHeight="1" thickBot="1" x14ac:dyDescent="0.25">
      <c r="A19" s="37"/>
      <c r="B19" s="20">
        <v>1</v>
      </c>
      <c r="C19" s="62" t="s">
        <v>42</v>
      </c>
      <c r="D19" s="128" t="s">
        <v>23</v>
      </c>
      <c r="E19" s="100">
        <v>1</v>
      </c>
      <c r="F19" s="302">
        <v>15</v>
      </c>
      <c r="G19" s="303"/>
      <c r="H19" s="303"/>
      <c r="I19" s="303">
        <v>35</v>
      </c>
      <c r="J19" s="71"/>
      <c r="K19" s="71"/>
      <c r="L19" s="71"/>
      <c r="M19" s="71"/>
      <c r="N19" s="71"/>
      <c r="O19" s="71"/>
      <c r="P19" s="71"/>
      <c r="Q19" s="71"/>
      <c r="R19" s="71"/>
      <c r="S19" s="303"/>
      <c r="T19" s="72">
        <f>SUM(F19:Q19)</f>
        <v>50</v>
      </c>
      <c r="U19" s="72">
        <f>SUM(F19:S19)</f>
        <v>50</v>
      </c>
      <c r="V19" s="73" t="s">
        <v>27</v>
      </c>
      <c r="W19" s="74">
        <f>IF(U19=0,0,IF(U19&lt;25,0.5,TRUNC(U19/25)))</f>
        <v>2</v>
      </c>
      <c r="X19" s="11">
        <f>U19</f>
        <v>50</v>
      </c>
      <c r="Y19" s="67">
        <f>W19</f>
        <v>2</v>
      </c>
      <c r="Z19" s="16"/>
      <c r="AA19" s="16"/>
      <c r="AB19" s="124"/>
      <c r="AC19" s="153"/>
      <c r="AD19" s="253">
        <f>SUM(AB19:AC19)</f>
        <v>0</v>
      </c>
      <c r="AE19" s="253"/>
      <c r="AG19" s="288"/>
      <c r="AH19" s="288"/>
      <c r="AI19" s="290"/>
      <c r="AJ19" s="288"/>
      <c r="AK19" s="290"/>
      <c r="AL19" s="288"/>
      <c r="AM19" s="290"/>
      <c r="AN19" s="288"/>
      <c r="AO19" s="290"/>
      <c r="AP19" s="288"/>
      <c r="AQ19" s="290"/>
      <c r="AR19" s="288"/>
      <c r="AS19" s="288"/>
      <c r="AT19" s="288"/>
      <c r="AU19" s="290"/>
      <c r="AV19" s="288"/>
      <c r="AW19" s="290"/>
      <c r="AX19" s="288"/>
      <c r="AY19" s="290"/>
      <c r="AZ19" s="288"/>
      <c r="BA19" s="290"/>
      <c r="BB19" s="298"/>
      <c r="BC19" s="299"/>
      <c r="BD19" s="288"/>
    </row>
    <row r="20" spans="1:56" ht="15" customHeight="1" thickBot="1" x14ac:dyDescent="0.25">
      <c r="A20" s="37"/>
      <c r="B20" s="12">
        <v>2</v>
      </c>
      <c r="C20" s="62" t="s">
        <v>42</v>
      </c>
      <c r="D20" s="128" t="s">
        <v>24</v>
      </c>
      <c r="E20" s="101">
        <v>2</v>
      </c>
      <c r="F20" s="18">
        <v>15</v>
      </c>
      <c r="G20" s="127"/>
      <c r="H20" s="127"/>
      <c r="I20" s="127">
        <v>30</v>
      </c>
      <c r="J20" s="9"/>
      <c r="K20" s="9"/>
      <c r="L20" s="9"/>
      <c r="M20" s="9"/>
      <c r="N20" s="9"/>
      <c r="O20" s="9"/>
      <c r="P20" s="9"/>
      <c r="Q20" s="9"/>
      <c r="R20" s="9"/>
      <c r="S20" s="127">
        <v>30</v>
      </c>
      <c r="T20" s="8">
        <f t="shared" ref="T20:T32" si="0">SUM(F20:Q20)</f>
        <v>45</v>
      </c>
      <c r="U20" s="8">
        <f t="shared" ref="U20:U32" si="1">SUM(F20:S20)</f>
        <v>75</v>
      </c>
      <c r="V20" s="19" t="s">
        <v>114</v>
      </c>
      <c r="W20" s="125">
        <f t="shared" ref="W20:W32" si="2">IF(U20=0,0,IF(U20&lt;25,0.5,TRUNC(U20/25)))</f>
        <v>3</v>
      </c>
      <c r="X20" s="11">
        <f t="shared" ref="X20" si="3">U20</f>
        <v>75</v>
      </c>
      <c r="Y20" s="68">
        <f t="shared" ref="Y20" si="4">W20</f>
        <v>3</v>
      </c>
      <c r="Z20" s="16"/>
      <c r="AA20" s="16"/>
      <c r="AB20" s="127"/>
      <c r="AC20" s="157"/>
      <c r="AD20" s="107">
        <f t="shared" ref="AD20:AD83" si="5">SUM(AB20:AC20)</f>
        <v>0</v>
      </c>
      <c r="AE20" s="105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98"/>
      <c r="BC20" s="55"/>
      <c r="BD20" s="288"/>
    </row>
    <row r="21" spans="1:56" ht="15" customHeight="1" thickBot="1" x14ac:dyDescent="0.25">
      <c r="A21" s="37"/>
      <c r="B21" s="20">
        <v>3</v>
      </c>
      <c r="C21" s="62" t="s">
        <v>42</v>
      </c>
      <c r="D21" s="120" t="s">
        <v>46</v>
      </c>
      <c r="E21" s="101">
        <v>2</v>
      </c>
      <c r="F21" s="231">
        <v>10</v>
      </c>
      <c r="G21" s="150"/>
      <c r="H21" s="150"/>
      <c r="I21" s="150">
        <v>10</v>
      </c>
      <c r="J21" s="232"/>
      <c r="K21" s="232"/>
      <c r="L21" s="232"/>
      <c r="M21" s="232"/>
      <c r="N21" s="232"/>
      <c r="O21" s="232"/>
      <c r="P21" s="232"/>
      <c r="Q21" s="232"/>
      <c r="R21" s="232"/>
      <c r="S21" s="25">
        <v>5</v>
      </c>
      <c r="T21" s="32">
        <f t="shared" si="0"/>
        <v>20</v>
      </c>
      <c r="U21" s="32">
        <f t="shared" si="1"/>
        <v>25</v>
      </c>
      <c r="V21" s="34" t="s">
        <v>27</v>
      </c>
      <c r="W21" s="125">
        <f t="shared" si="2"/>
        <v>1</v>
      </c>
      <c r="X21" s="11">
        <f t="shared" ref="X21:X32" si="6">U21</f>
        <v>25</v>
      </c>
      <c r="Y21" s="68">
        <f t="shared" ref="Y21:Y33" si="7">W21</f>
        <v>1</v>
      </c>
      <c r="Z21" s="16"/>
      <c r="AA21" s="16"/>
      <c r="AB21" s="127"/>
      <c r="AC21" s="157"/>
      <c r="AD21" s="107">
        <f t="shared" si="5"/>
        <v>0</v>
      </c>
      <c r="AE21" s="105"/>
    </row>
    <row r="22" spans="1:56" ht="15" customHeight="1" thickBot="1" x14ac:dyDescent="0.25">
      <c r="A22" s="37"/>
      <c r="B22" s="12">
        <v>4</v>
      </c>
      <c r="C22" s="62" t="s">
        <v>42</v>
      </c>
      <c r="D22" s="120" t="s">
        <v>115</v>
      </c>
      <c r="E22" s="101">
        <v>3</v>
      </c>
      <c r="F22" s="231"/>
      <c r="G22" s="150"/>
      <c r="H22" s="150"/>
      <c r="I22" s="150">
        <v>40</v>
      </c>
      <c r="J22" s="232"/>
      <c r="K22" s="232"/>
      <c r="L22" s="232"/>
      <c r="M22" s="232"/>
      <c r="N22" s="232"/>
      <c r="O22" s="232"/>
      <c r="P22" s="232"/>
      <c r="Q22" s="232"/>
      <c r="R22" s="232"/>
      <c r="S22" s="25">
        <v>35</v>
      </c>
      <c r="T22" s="32">
        <f t="shared" si="0"/>
        <v>40</v>
      </c>
      <c r="U22" s="32">
        <f t="shared" si="1"/>
        <v>75</v>
      </c>
      <c r="V22" s="34" t="s">
        <v>114</v>
      </c>
      <c r="W22" s="125">
        <f t="shared" si="2"/>
        <v>3</v>
      </c>
      <c r="X22" s="11">
        <f t="shared" si="6"/>
        <v>75</v>
      </c>
      <c r="Y22" s="68">
        <f t="shared" si="7"/>
        <v>3</v>
      </c>
      <c r="Z22" s="16"/>
      <c r="AA22" s="16"/>
      <c r="AB22" s="127"/>
      <c r="AC22" s="157"/>
      <c r="AD22" s="107">
        <f t="shared" si="5"/>
        <v>0</v>
      </c>
      <c r="AE22" s="105"/>
    </row>
    <row r="23" spans="1:56" s="17" customFormat="1" ht="15" customHeight="1" thickBot="1" x14ac:dyDescent="0.25">
      <c r="A23" s="37"/>
      <c r="B23" s="20">
        <v>5</v>
      </c>
      <c r="C23" s="62" t="s">
        <v>42</v>
      </c>
      <c r="D23" s="120" t="s">
        <v>78</v>
      </c>
      <c r="E23" s="101">
        <v>1</v>
      </c>
      <c r="F23" s="231">
        <v>15</v>
      </c>
      <c r="G23" s="150">
        <v>10</v>
      </c>
      <c r="H23" s="150"/>
      <c r="I23" s="233"/>
      <c r="J23" s="233"/>
      <c r="K23" s="233"/>
      <c r="L23" s="233"/>
      <c r="M23" s="233"/>
      <c r="N23" s="232"/>
      <c r="O23" s="232"/>
      <c r="P23" s="232"/>
      <c r="Q23" s="232"/>
      <c r="R23" s="232"/>
      <c r="S23" s="25"/>
      <c r="T23" s="32">
        <f t="shared" si="0"/>
        <v>25</v>
      </c>
      <c r="U23" s="32">
        <f t="shared" si="1"/>
        <v>25</v>
      </c>
      <c r="V23" s="34" t="s">
        <v>27</v>
      </c>
      <c r="W23" s="125">
        <f t="shared" si="2"/>
        <v>1</v>
      </c>
      <c r="X23" s="11">
        <f t="shared" si="6"/>
        <v>25</v>
      </c>
      <c r="Y23" s="68">
        <f t="shared" si="7"/>
        <v>1</v>
      </c>
      <c r="Z23" s="16"/>
      <c r="AA23" s="16"/>
      <c r="AB23" s="127"/>
      <c r="AC23" s="157"/>
      <c r="AD23" s="107">
        <f t="shared" si="5"/>
        <v>0</v>
      </c>
      <c r="AE23" s="105"/>
    </row>
    <row r="24" spans="1:56" s="17" customFormat="1" ht="15" customHeight="1" thickBot="1" x14ac:dyDescent="0.25">
      <c r="A24" s="55"/>
      <c r="B24" s="12">
        <v>6</v>
      </c>
      <c r="C24" s="62" t="s">
        <v>42</v>
      </c>
      <c r="D24" s="120" t="s">
        <v>25</v>
      </c>
      <c r="E24" s="101">
        <v>1</v>
      </c>
      <c r="F24" s="231">
        <v>15</v>
      </c>
      <c r="G24" s="150">
        <v>10</v>
      </c>
      <c r="H24" s="234"/>
      <c r="I24" s="150"/>
      <c r="J24" s="233"/>
      <c r="K24" s="233"/>
      <c r="L24" s="233"/>
      <c r="M24" s="233"/>
      <c r="N24" s="232"/>
      <c r="O24" s="232"/>
      <c r="P24" s="232"/>
      <c r="Q24" s="232"/>
      <c r="R24" s="232"/>
      <c r="S24" s="25"/>
      <c r="T24" s="32">
        <f t="shared" si="0"/>
        <v>25</v>
      </c>
      <c r="U24" s="32">
        <f t="shared" si="1"/>
        <v>25</v>
      </c>
      <c r="V24" s="34" t="s">
        <v>27</v>
      </c>
      <c r="W24" s="125">
        <f t="shared" si="2"/>
        <v>1</v>
      </c>
      <c r="X24" s="11">
        <f t="shared" si="6"/>
        <v>25</v>
      </c>
      <c r="Y24" s="68">
        <f t="shared" si="7"/>
        <v>1</v>
      </c>
      <c r="Z24" s="16"/>
      <c r="AA24" s="16"/>
      <c r="AB24" s="127"/>
      <c r="AC24" s="157"/>
      <c r="AD24" s="107">
        <f t="shared" si="5"/>
        <v>0</v>
      </c>
      <c r="AE24" s="105"/>
    </row>
    <row r="25" spans="1:56" ht="15" customHeight="1" thickBot="1" x14ac:dyDescent="0.25">
      <c r="A25" s="55"/>
      <c r="B25" s="20">
        <v>7</v>
      </c>
      <c r="C25" s="62" t="s">
        <v>42</v>
      </c>
      <c r="D25" s="120" t="s">
        <v>111</v>
      </c>
      <c r="E25" s="101">
        <v>1</v>
      </c>
      <c r="F25" s="231">
        <v>20</v>
      </c>
      <c r="G25" s="150"/>
      <c r="H25" s="150"/>
      <c r="I25" s="150">
        <v>10</v>
      </c>
      <c r="J25" s="232"/>
      <c r="K25" s="232"/>
      <c r="L25" s="232"/>
      <c r="M25" s="232"/>
      <c r="N25" s="232"/>
      <c r="O25" s="232"/>
      <c r="P25" s="232"/>
      <c r="Q25" s="232"/>
      <c r="R25" s="232"/>
      <c r="S25" s="25">
        <v>20</v>
      </c>
      <c r="T25" s="32">
        <f t="shared" si="0"/>
        <v>30</v>
      </c>
      <c r="U25" s="32">
        <f t="shared" si="1"/>
        <v>50</v>
      </c>
      <c r="V25" s="235" t="s">
        <v>114</v>
      </c>
      <c r="W25" s="125">
        <f t="shared" si="2"/>
        <v>2</v>
      </c>
      <c r="X25" s="11">
        <f t="shared" ref="X25:X27" si="8">U25</f>
        <v>50</v>
      </c>
      <c r="Y25" s="68">
        <f t="shared" ref="Y25:Y27" si="9">W25</f>
        <v>2</v>
      </c>
      <c r="Z25" s="16"/>
      <c r="AA25" s="16"/>
      <c r="AB25" s="127"/>
      <c r="AC25" s="157"/>
      <c r="AD25" s="107">
        <f t="shared" si="5"/>
        <v>0</v>
      </c>
      <c r="AE25" s="105"/>
    </row>
    <row r="26" spans="1:56" ht="15" customHeight="1" thickBot="1" x14ac:dyDescent="0.25">
      <c r="A26" s="55"/>
      <c r="B26" s="12">
        <v>8</v>
      </c>
      <c r="C26" s="62" t="s">
        <v>42</v>
      </c>
      <c r="D26" s="120" t="s">
        <v>112</v>
      </c>
      <c r="E26" s="101">
        <v>2</v>
      </c>
      <c r="F26" s="231">
        <v>20</v>
      </c>
      <c r="G26" s="150"/>
      <c r="H26" s="150"/>
      <c r="I26" s="150">
        <v>20</v>
      </c>
      <c r="J26" s="232"/>
      <c r="K26" s="232"/>
      <c r="L26" s="232"/>
      <c r="M26" s="232"/>
      <c r="N26" s="232"/>
      <c r="O26" s="232"/>
      <c r="P26" s="232"/>
      <c r="Q26" s="232"/>
      <c r="R26" s="232"/>
      <c r="S26" s="25">
        <v>35</v>
      </c>
      <c r="T26" s="32">
        <f t="shared" si="0"/>
        <v>40</v>
      </c>
      <c r="U26" s="32">
        <f t="shared" si="1"/>
        <v>75</v>
      </c>
      <c r="V26" s="34" t="s">
        <v>114</v>
      </c>
      <c r="W26" s="125">
        <f t="shared" si="2"/>
        <v>3</v>
      </c>
      <c r="X26" s="11">
        <f t="shared" si="8"/>
        <v>75</v>
      </c>
      <c r="Y26" s="68">
        <f t="shared" si="9"/>
        <v>3</v>
      </c>
      <c r="Z26" s="16"/>
      <c r="AA26" s="16"/>
      <c r="AB26" s="127"/>
      <c r="AC26" s="157"/>
      <c r="AD26" s="107">
        <f t="shared" si="5"/>
        <v>0</v>
      </c>
      <c r="AE26" s="105"/>
      <c r="AH26" s="389" t="s">
        <v>149</v>
      </c>
      <c r="AI26" s="390"/>
      <c r="AJ26" s="390" t="s">
        <v>150</v>
      </c>
      <c r="AK26" s="390"/>
      <c r="AL26" s="387" t="s">
        <v>248</v>
      </c>
      <c r="AM26" s="373" t="s">
        <v>187</v>
      </c>
    </row>
    <row r="27" spans="1:56" ht="15" customHeight="1" thickBot="1" x14ac:dyDescent="0.25">
      <c r="A27" s="55"/>
      <c r="B27" s="20">
        <v>9</v>
      </c>
      <c r="C27" s="62" t="s">
        <v>42</v>
      </c>
      <c r="D27" s="120" t="s">
        <v>56</v>
      </c>
      <c r="E27" s="101">
        <v>3</v>
      </c>
      <c r="F27" s="231">
        <v>15</v>
      </c>
      <c r="G27" s="150"/>
      <c r="H27" s="150"/>
      <c r="I27" s="150"/>
      <c r="J27" s="25"/>
      <c r="K27" s="232"/>
      <c r="L27" s="150"/>
      <c r="M27" s="232"/>
      <c r="N27" s="232"/>
      <c r="O27" s="232"/>
      <c r="P27" s="232"/>
      <c r="Q27" s="232"/>
      <c r="R27" s="232"/>
      <c r="S27" s="25">
        <v>10</v>
      </c>
      <c r="T27" s="32">
        <f t="shared" si="0"/>
        <v>15</v>
      </c>
      <c r="U27" s="32">
        <f t="shared" si="1"/>
        <v>25</v>
      </c>
      <c r="V27" s="34" t="s">
        <v>27</v>
      </c>
      <c r="W27" s="125">
        <f t="shared" si="2"/>
        <v>1</v>
      </c>
      <c r="X27" s="11">
        <f t="shared" si="8"/>
        <v>25</v>
      </c>
      <c r="Y27" s="68">
        <f t="shared" si="9"/>
        <v>1</v>
      </c>
      <c r="Z27" s="16"/>
      <c r="AA27" s="16"/>
      <c r="AB27" s="127"/>
      <c r="AC27" s="157"/>
      <c r="AD27" s="107">
        <f t="shared" si="5"/>
        <v>0</v>
      </c>
      <c r="AE27" s="105"/>
      <c r="AH27" s="133" t="s">
        <v>67</v>
      </c>
      <c r="AI27" s="134" t="s">
        <v>65</v>
      </c>
      <c r="AJ27" s="134" t="s">
        <v>67</v>
      </c>
      <c r="AK27" s="134" t="s">
        <v>65</v>
      </c>
      <c r="AL27" s="388"/>
      <c r="AM27" s="374"/>
    </row>
    <row r="28" spans="1:56" ht="15.95" customHeight="1" thickBot="1" x14ac:dyDescent="0.25">
      <c r="A28" s="55"/>
      <c r="B28" s="12">
        <v>10</v>
      </c>
      <c r="C28" s="62" t="s">
        <v>42</v>
      </c>
      <c r="D28" s="120" t="s">
        <v>26</v>
      </c>
      <c r="E28" s="101">
        <v>1</v>
      </c>
      <c r="F28" s="231">
        <v>15</v>
      </c>
      <c r="G28" s="150"/>
      <c r="H28" s="150"/>
      <c r="I28" s="150"/>
      <c r="J28" s="232"/>
      <c r="K28" s="232"/>
      <c r="L28" s="232"/>
      <c r="M28" s="232"/>
      <c r="N28" s="232"/>
      <c r="O28" s="232"/>
      <c r="P28" s="232"/>
      <c r="Q28" s="232"/>
      <c r="R28" s="232"/>
      <c r="S28" s="25">
        <v>35</v>
      </c>
      <c r="T28" s="32">
        <f t="shared" si="0"/>
        <v>15</v>
      </c>
      <c r="U28" s="32">
        <f t="shared" si="1"/>
        <v>50</v>
      </c>
      <c r="V28" s="34" t="s">
        <v>27</v>
      </c>
      <c r="W28" s="125">
        <f t="shared" si="2"/>
        <v>2</v>
      </c>
      <c r="X28" s="11">
        <f t="shared" si="6"/>
        <v>50</v>
      </c>
      <c r="Y28" s="68">
        <f t="shared" si="7"/>
        <v>2</v>
      </c>
      <c r="Z28" s="16"/>
      <c r="AA28" s="16"/>
      <c r="AB28" s="127"/>
      <c r="AC28" s="157"/>
      <c r="AD28" s="107">
        <f t="shared" si="5"/>
        <v>0</v>
      </c>
      <c r="AE28" s="105"/>
      <c r="AG28" s="135" t="s">
        <v>148</v>
      </c>
      <c r="AH28" s="143">
        <v>400</v>
      </c>
      <c r="AI28" s="144">
        <v>25</v>
      </c>
      <c r="AJ28" s="132">
        <f>X33</f>
        <v>650</v>
      </c>
      <c r="AK28" s="351">
        <f>Y33</f>
        <v>26</v>
      </c>
      <c r="AL28" s="140">
        <f>T33</f>
        <v>410</v>
      </c>
      <c r="AM28" s="294">
        <f>AL28-AB33</f>
        <v>400</v>
      </c>
      <c r="AO28" s="288"/>
      <c r="AP28" s="288"/>
      <c r="AQ28" s="288"/>
      <c r="AR28" s="288"/>
      <c r="AS28" s="288"/>
      <c r="AT28" s="288"/>
    </row>
    <row r="29" spans="1:56" ht="15" customHeight="1" thickBot="1" x14ac:dyDescent="0.25">
      <c r="A29" s="55" t="s">
        <v>204</v>
      </c>
      <c r="B29" s="20">
        <v>11</v>
      </c>
      <c r="C29" s="62" t="s">
        <v>42</v>
      </c>
      <c r="D29" s="120" t="s">
        <v>80</v>
      </c>
      <c r="E29" s="101">
        <v>3</v>
      </c>
      <c r="F29" s="231">
        <v>20</v>
      </c>
      <c r="G29" s="150"/>
      <c r="H29" s="150">
        <v>20</v>
      </c>
      <c r="I29" s="150"/>
      <c r="J29" s="150"/>
      <c r="K29" s="232"/>
      <c r="L29" s="232"/>
      <c r="M29" s="232"/>
      <c r="N29" s="232"/>
      <c r="O29" s="232"/>
      <c r="P29" s="232"/>
      <c r="Q29" s="232"/>
      <c r="R29" s="232"/>
      <c r="S29" s="25">
        <v>35</v>
      </c>
      <c r="T29" s="32">
        <f t="shared" si="0"/>
        <v>40</v>
      </c>
      <c r="U29" s="32">
        <f t="shared" si="1"/>
        <v>75</v>
      </c>
      <c r="V29" s="235" t="s">
        <v>114</v>
      </c>
      <c r="W29" s="125">
        <f t="shared" si="2"/>
        <v>3</v>
      </c>
      <c r="X29" s="11">
        <f t="shared" si="6"/>
        <v>75</v>
      </c>
      <c r="Y29" s="68">
        <f t="shared" si="7"/>
        <v>3</v>
      </c>
      <c r="Z29" s="16"/>
      <c r="AA29" s="16"/>
      <c r="AB29" s="127">
        <v>10</v>
      </c>
      <c r="AC29" s="157">
        <v>15</v>
      </c>
      <c r="AD29" s="107">
        <f t="shared" si="5"/>
        <v>25</v>
      </c>
      <c r="AE29" s="105">
        <v>1</v>
      </c>
      <c r="AG29" s="136" t="s">
        <v>151</v>
      </c>
      <c r="AH29" s="145">
        <v>300</v>
      </c>
      <c r="AI29" s="146">
        <v>18</v>
      </c>
      <c r="AJ29" s="355">
        <f>X52</f>
        <v>550</v>
      </c>
      <c r="AK29" s="352">
        <f>Y52</f>
        <v>19</v>
      </c>
      <c r="AL29" s="141">
        <f>T52</f>
        <v>310</v>
      </c>
      <c r="AM29" s="295">
        <f>AL29-AB52</f>
        <v>300</v>
      </c>
      <c r="AO29" s="288"/>
      <c r="AP29" s="288"/>
      <c r="AQ29" s="288"/>
      <c r="AR29" s="288"/>
      <c r="AS29" s="288"/>
      <c r="AT29" s="288"/>
    </row>
    <row r="30" spans="1:56" ht="15.75" customHeight="1" thickBot="1" x14ac:dyDescent="0.25">
      <c r="A30" s="55"/>
      <c r="B30" s="12">
        <v>12</v>
      </c>
      <c r="C30" s="62" t="s">
        <v>42</v>
      </c>
      <c r="D30" s="120" t="s">
        <v>47</v>
      </c>
      <c r="E30" s="101">
        <v>1</v>
      </c>
      <c r="F30" s="231">
        <v>10</v>
      </c>
      <c r="G30" s="150"/>
      <c r="H30" s="150"/>
      <c r="I30" s="150"/>
      <c r="J30" s="150">
        <v>10</v>
      </c>
      <c r="K30" s="232"/>
      <c r="L30" s="232"/>
      <c r="M30" s="232"/>
      <c r="N30" s="232"/>
      <c r="O30" s="232"/>
      <c r="P30" s="232"/>
      <c r="Q30" s="232"/>
      <c r="R30" s="232"/>
      <c r="S30" s="25">
        <v>30</v>
      </c>
      <c r="T30" s="32">
        <f t="shared" si="0"/>
        <v>20</v>
      </c>
      <c r="U30" s="32">
        <f t="shared" si="1"/>
        <v>50</v>
      </c>
      <c r="V30" s="34" t="s">
        <v>27</v>
      </c>
      <c r="W30" s="125">
        <f t="shared" si="2"/>
        <v>2</v>
      </c>
      <c r="X30" s="11">
        <f t="shared" ref="X30" si="10">U30</f>
        <v>50</v>
      </c>
      <c r="Y30" s="68">
        <f t="shared" ref="Y30" si="11">W30</f>
        <v>2</v>
      </c>
      <c r="Z30" s="16"/>
      <c r="AA30" s="16"/>
      <c r="AB30" s="127"/>
      <c r="AC30" s="157"/>
      <c r="AD30" s="107">
        <f t="shared" si="5"/>
        <v>0</v>
      </c>
      <c r="AE30" s="105"/>
      <c r="AG30" s="136" t="s">
        <v>152</v>
      </c>
      <c r="AH30" s="145">
        <v>780</v>
      </c>
      <c r="AI30" s="146">
        <v>45</v>
      </c>
      <c r="AJ30" s="355">
        <f>X75</f>
        <v>1225</v>
      </c>
      <c r="AK30" s="352">
        <f>Y75</f>
        <v>49</v>
      </c>
      <c r="AL30" s="141">
        <f>T75</f>
        <v>810</v>
      </c>
      <c r="AM30" s="295">
        <f>AL30-AB75</f>
        <v>780</v>
      </c>
      <c r="AO30" s="288"/>
      <c r="AP30" s="288"/>
      <c r="AQ30" s="288"/>
      <c r="AR30" s="288"/>
      <c r="AS30" s="288"/>
      <c r="AT30" s="288"/>
    </row>
    <row r="31" spans="1:56" ht="15" customHeight="1" thickBot="1" x14ac:dyDescent="0.25">
      <c r="A31" s="55"/>
      <c r="B31" s="20">
        <v>13</v>
      </c>
      <c r="C31" s="62" t="s">
        <v>42</v>
      </c>
      <c r="D31" s="120" t="s">
        <v>32</v>
      </c>
      <c r="E31" s="101">
        <v>4</v>
      </c>
      <c r="F31" s="231">
        <v>10</v>
      </c>
      <c r="G31" s="150"/>
      <c r="H31" s="150">
        <v>10</v>
      </c>
      <c r="I31" s="150"/>
      <c r="J31" s="150"/>
      <c r="K31" s="232"/>
      <c r="L31" s="232"/>
      <c r="M31" s="232"/>
      <c r="N31" s="232"/>
      <c r="O31" s="232"/>
      <c r="P31" s="232"/>
      <c r="Q31" s="232"/>
      <c r="R31" s="232"/>
      <c r="S31" s="25">
        <v>5</v>
      </c>
      <c r="T31" s="32">
        <f t="shared" si="0"/>
        <v>20</v>
      </c>
      <c r="U31" s="32">
        <f t="shared" si="1"/>
        <v>25</v>
      </c>
      <c r="V31" s="34" t="s">
        <v>27</v>
      </c>
      <c r="W31" s="125">
        <f t="shared" si="2"/>
        <v>1</v>
      </c>
      <c r="X31" s="11">
        <f t="shared" ref="X31" si="12">U31</f>
        <v>25</v>
      </c>
      <c r="Y31" s="68">
        <f t="shared" ref="Y31" si="13">W31</f>
        <v>1</v>
      </c>
      <c r="Z31" s="16"/>
      <c r="AA31" s="16"/>
      <c r="AB31" s="127"/>
      <c r="AC31" s="157"/>
      <c r="AD31" s="107">
        <f t="shared" si="5"/>
        <v>0</v>
      </c>
      <c r="AE31" s="105"/>
      <c r="AG31" s="136" t="s">
        <v>153</v>
      </c>
      <c r="AH31" s="145">
        <v>1670</v>
      </c>
      <c r="AI31" s="146">
        <v>99</v>
      </c>
      <c r="AJ31" s="355">
        <f>X124</f>
        <v>2500</v>
      </c>
      <c r="AK31" s="352">
        <f>Y124</f>
        <v>99</v>
      </c>
      <c r="AL31" s="141">
        <f>T124</f>
        <v>1670</v>
      </c>
      <c r="AM31" s="295">
        <f>AL31-AB124</f>
        <v>1670</v>
      </c>
      <c r="AO31" s="288"/>
      <c r="AP31" s="288"/>
      <c r="AQ31" s="288"/>
      <c r="AR31" s="288"/>
      <c r="AS31" s="288"/>
      <c r="AT31" s="288"/>
    </row>
    <row r="32" spans="1:56" ht="15" customHeight="1" thickBot="1" x14ac:dyDescent="0.25">
      <c r="A32" s="55"/>
      <c r="B32" s="12">
        <v>14</v>
      </c>
      <c r="C32" s="62" t="s">
        <v>42</v>
      </c>
      <c r="D32" s="129" t="s">
        <v>81</v>
      </c>
      <c r="E32" s="102">
        <v>1</v>
      </c>
      <c r="F32" s="236"/>
      <c r="G32" s="237"/>
      <c r="H32" s="237"/>
      <c r="I32" s="237">
        <v>25</v>
      </c>
      <c r="J32" s="237"/>
      <c r="K32" s="238"/>
      <c r="L32" s="238"/>
      <c r="M32" s="238"/>
      <c r="N32" s="238"/>
      <c r="O32" s="238"/>
      <c r="P32" s="238"/>
      <c r="Q32" s="238"/>
      <c r="R32" s="238"/>
      <c r="S32" s="25"/>
      <c r="T32" s="239">
        <f t="shared" si="0"/>
        <v>25</v>
      </c>
      <c r="U32" s="239">
        <f t="shared" si="1"/>
        <v>25</v>
      </c>
      <c r="V32" s="240" t="s">
        <v>27</v>
      </c>
      <c r="W32" s="126">
        <f t="shared" si="2"/>
        <v>1</v>
      </c>
      <c r="X32" s="64">
        <f t="shared" si="6"/>
        <v>25</v>
      </c>
      <c r="Y32" s="69">
        <f t="shared" si="7"/>
        <v>1</v>
      </c>
      <c r="Z32" s="16"/>
      <c r="AA32" s="16"/>
      <c r="AB32" s="168"/>
      <c r="AC32" s="176"/>
      <c r="AD32" s="255">
        <f t="shared" si="5"/>
        <v>0</v>
      </c>
      <c r="AE32" s="108"/>
      <c r="AG32" s="137" t="s">
        <v>114</v>
      </c>
      <c r="AH32" s="145">
        <v>50</v>
      </c>
      <c r="AI32" s="146">
        <v>25</v>
      </c>
      <c r="AJ32" s="355">
        <f>X131</f>
        <v>625</v>
      </c>
      <c r="AK32" s="352">
        <f>Y131</f>
        <v>25</v>
      </c>
      <c r="AL32" s="141">
        <f>T131</f>
        <v>50</v>
      </c>
      <c r="AM32" s="295">
        <f>AL32-AB124</f>
        <v>50</v>
      </c>
      <c r="AO32" s="288"/>
      <c r="AP32" s="55"/>
      <c r="AQ32" s="288"/>
      <c r="AR32" s="288"/>
      <c r="AS32" s="288"/>
      <c r="AT32" s="288"/>
    </row>
    <row r="33" spans="1:46" ht="15" customHeight="1" thickBot="1" x14ac:dyDescent="0.25">
      <c r="A33" s="37"/>
      <c r="B33" s="399" t="s">
        <v>31</v>
      </c>
      <c r="C33" s="400"/>
      <c r="D33" s="401"/>
      <c r="E33" s="304"/>
      <c r="F33" s="11">
        <f>SUM(F19:F32)</f>
        <v>180</v>
      </c>
      <c r="G33" s="11">
        <f t="shared" ref="G33:U33" si="14">SUM(G19:G32)</f>
        <v>20</v>
      </c>
      <c r="H33" s="11">
        <f t="shared" si="14"/>
        <v>30</v>
      </c>
      <c r="I33" s="11">
        <f t="shared" si="14"/>
        <v>170</v>
      </c>
      <c r="J33" s="11">
        <f t="shared" si="14"/>
        <v>10</v>
      </c>
      <c r="K33" s="11">
        <f t="shared" si="14"/>
        <v>0</v>
      </c>
      <c r="L33" s="11">
        <f t="shared" si="14"/>
        <v>0</v>
      </c>
      <c r="M33" s="11">
        <f t="shared" si="14"/>
        <v>0</v>
      </c>
      <c r="N33" s="11">
        <f t="shared" si="14"/>
        <v>0</v>
      </c>
      <c r="O33" s="11">
        <f t="shared" si="14"/>
        <v>0</v>
      </c>
      <c r="P33" s="11">
        <f t="shared" si="14"/>
        <v>0</v>
      </c>
      <c r="Q33" s="11">
        <f t="shared" si="14"/>
        <v>0</v>
      </c>
      <c r="R33" s="11">
        <f t="shared" si="14"/>
        <v>0</v>
      </c>
      <c r="S33" s="11">
        <f t="shared" si="14"/>
        <v>240</v>
      </c>
      <c r="T33" s="11">
        <f>SUM(T19:T32)</f>
        <v>410</v>
      </c>
      <c r="U33" s="11">
        <f t="shared" si="14"/>
        <v>650</v>
      </c>
      <c r="V33" s="11"/>
      <c r="W33" s="66">
        <f>SUM(W19:W32)</f>
        <v>26</v>
      </c>
      <c r="X33" s="11">
        <f>U33</f>
        <v>650</v>
      </c>
      <c r="Y33" s="68">
        <f t="shared" si="7"/>
        <v>26</v>
      </c>
      <c r="Z33" s="16"/>
      <c r="AA33" s="112" t="s">
        <v>176</v>
      </c>
      <c r="AB33" s="109">
        <f>SUM(AB19:AB32)</f>
        <v>10</v>
      </c>
      <c r="AC33" s="260">
        <f>SUM(AC19:AC32)</f>
        <v>15</v>
      </c>
      <c r="AD33" s="109">
        <f t="shared" si="5"/>
        <v>25</v>
      </c>
      <c r="AE33" s="109">
        <f>SUM(AE19:AE32)</f>
        <v>1</v>
      </c>
      <c r="AG33" s="137" t="s">
        <v>154</v>
      </c>
      <c r="AH33" s="145">
        <v>1560</v>
      </c>
      <c r="AI33" s="146">
        <v>58</v>
      </c>
      <c r="AJ33" s="355">
        <f>X140</f>
        <v>1560</v>
      </c>
      <c r="AK33" s="352">
        <f>Y140</f>
        <v>58</v>
      </c>
      <c r="AL33" s="141">
        <f>R140</f>
        <v>1560</v>
      </c>
      <c r="AM33" s="295">
        <f>AL33-AB140</f>
        <v>1560</v>
      </c>
      <c r="AO33" s="288"/>
      <c r="AP33" s="55"/>
      <c r="AQ33" s="55"/>
      <c r="AR33" s="55"/>
      <c r="AS33" s="288"/>
      <c r="AT33" s="288"/>
    </row>
    <row r="34" spans="1:46" ht="15" customHeight="1" thickBot="1" x14ac:dyDescent="0.25">
      <c r="A34" s="37"/>
      <c r="B34" s="402" t="s">
        <v>83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4"/>
      <c r="Z34" s="16"/>
      <c r="AA34" s="16"/>
      <c r="AB34" s="370" t="s">
        <v>151</v>
      </c>
      <c r="AC34" s="371"/>
      <c r="AD34" s="371"/>
      <c r="AE34" s="372"/>
      <c r="AG34" s="138" t="s">
        <v>259</v>
      </c>
      <c r="AH34" s="147">
        <v>500</v>
      </c>
      <c r="AI34" s="148">
        <v>30</v>
      </c>
      <c r="AJ34" s="354">
        <f>X159</f>
        <v>735</v>
      </c>
      <c r="AK34" s="353">
        <f>Y159</f>
        <v>29</v>
      </c>
      <c r="AL34" s="142">
        <f>T159</f>
        <v>465</v>
      </c>
      <c r="AM34" s="296">
        <f>AL34</f>
        <v>465</v>
      </c>
      <c r="AO34" s="288"/>
      <c r="AP34" s="289"/>
      <c r="AQ34" s="289"/>
      <c r="AR34" s="290"/>
      <c r="AS34" s="288"/>
      <c r="AT34" s="288"/>
    </row>
    <row r="35" spans="1:46" ht="15" customHeight="1" thickBot="1" x14ac:dyDescent="0.25">
      <c r="A35" s="37"/>
      <c r="B35" s="80">
        <v>1</v>
      </c>
      <c r="C35" s="81" t="s">
        <v>43</v>
      </c>
      <c r="D35" s="117" t="s">
        <v>93</v>
      </c>
      <c r="E35" s="100">
        <v>1</v>
      </c>
      <c r="F35" s="122"/>
      <c r="G35" s="303"/>
      <c r="H35" s="303"/>
      <c r="I35" s="303"/>
      <c r="J35" s="303"/>
      <c r="K35" s="303"/>
      <c r="L35" s="303"/>
      <c r="M35" s="303"/>
      <c r="N35" s="303"/>
      <c r="O35" s="303">
        <v>30</v>
      </c>
      <c r="P35" s="303"/>
      <c r="Q35" s="303"/>
      <c r="R35" s="303"/>
      <c r="S35" s="303"/>
      <c r="T35" s="72">
        <f t="shared" ref="T35:T38" si="15">SUM(F35:Q35)</f>
        <v>30</v>
      </c>
      <c r="U35" s="72">
        <f t="shared" ref="U35:U38" si="16">SUM(F35:S35)</f>
        <v>30</v>
      </c>
      <c r="V35" s="73" t="s">
        <v>27</v>
      </c>
      <c r="W35" s="125">
        <f t="shared" ref="W35:W48" si="17">IF(U35=0,0,IF(U35&lt;25,0.5,TRUNC(U35/25)))</f>
        <v>1</v>
      </c>
      <c r="X35" s="11">
        <f t="shared" ref="X35:X38" si="18">U35</f>
        <v>30</v>
      </c>
      <c r="Y35" s="68">
        <f t="shared" ref="Y35:Y38" si="19">W35</f>
        <v>1</v>
      </c>
      <c r="Z35" s="16"/>
      <c r="AA35" s="16"/>
      <c r="AB35" s="124"/>
      <c r="AC35" s="153"/>
      <c r="AD35" s="253">
        <f t="shared" si="5"/>
        <v>0</v>
      </c>
      <c r="AE35" s="253"/>
      <c r="AG35" s="139" t="s">
        <v>157</v>
      </c>
      <c r="AH35" s="244">
        <f>SUM(AH28:AH34)</f>
        <v>5260</v>
      </c>
      <c r="AI35" s="245">
        <f t="shared" ref="AI35" si="20">SUM(AI28:AI34)</f>
        <v>300</v>
      </c>
      <c r="AJ35" s="356">
        <f>SUM(AJ28:AJ34)</f>
        <v>7845</v>
      </c>
      <c r="AK35" s="246">
        <f>SUM(AK28:AK34)</f>
        <v>305</v>
      </c>
      <c r="AL35" s="247">
        <f>SUM(AL28:AL34)</f>
        <v>5275</v>
      </c>
      <c r="AM35" s="247">
        <f>SUM(AM28:AM34)</f>
        <v>5225</v>
      </c>
      <c r="AO35" s="288"/>
      <c r="AP35" s="288"/>
      <c r="AQ35" s="288"/>
      <c r="AR35" s="288"/>
      <c r="AS35" s="288"/>
      <c r="AT35" s="288"/>
    </row>
    <row r="36" spans="1:46" ht="15" customHeight="1" thickBot="1" x14ac:dyDescent="0.25">
      <c r="A36" s="37"/>
      <c r="B36" s="12">
        <v>2</v>
      </c>
      <c r="C36" s="26" t="s">
        <v>43</v>
      </c>
      <c r="D36" s="99" t="s">
        <v>94</v>
      </c>
      <c r="E36" s="101">
        <v>2</v>
      </c>
      <c r="F36" s="241"/>
      <c r="G36" s="150"/>
      <c r="H36" s="150"/>
      <c r="I36" s="150"/>
      <c r="J36" s="150"/>
      <c r="K36" s="150"/>
      <c r="L36" s="150"/>
      <c r="M36" s="150"/>
      <c r="N36" s="150"/>
      <c r="O36" s="150">
        <v>30</v>
      </c>
      <c r="P36" s="150"/>
      <c r="Q36" s="150"/>
      <c r="R36" s="150"/>
      <c r="S36" s="150"/>
      <c r="T36" s="32">
        <f t="shared" ref="T36:T37" si="21">SUM(F36:Q36)</f>
        <v>30</v>
      </c>
      <c r="U36" s="32">
        <f t="shared" ref="U36:U37" si="22">SUM(F36:S36)</f>
        <v>30</v>
      </c>
      <c r="V36" s="242" t="s">
        <v>27</v>
      </c>
      <c r="W36" s="125">
        <f t="shared" si="17"/>
        <v>1</v>
      </c>
      <c r="X36" s="11">
        <f t="shared" ref="X36:X37" si="23">U36</f>
        <v>30</v>
      </c>
      <c r="Y36" s="68">
        <f t="shared" ref="Y36:Y37" si="24">W36</f>
        <v>1</v>
      </c>
      <c r="Z36" s="16"/>
      <c r="AA36" s="16"/>
      <c r="AB36" s="127"/>
      <c r="AC36" s="157"/>
      <c r="AD36" s="107">
        <f t="shared" si="5"/>
        <v>0</v>
      </c>
      <c r="AE36" s="105"/>
      <c r="AG36" s="243" t="s">
        <v>202</v>
      </c>
      <c r="AH36" s="248">
        <f>SUM(AH28:AH33)</f>
        <v>4760</v>
      </c>
      <c r="AI36" s="249">
        <f t="shared" ref="AI36" si="25">SUM(AI28:AI33)</f>
        <v>270</v>
      </c>
      <c r="AJ36" s="357">
        <f>SUM(AJ28:AJ33)</f>
        <v>7110</v>
      </c>
      <c r="AK36" s="249">
        <f>SUM(AK28:AK33)</f>
        <v>276</v>
      </c>
      <c r="AL36" s="250">
        <f>SUM(AL28:AL33)</f>
        <v>4810</v>
      </c>
      <c r="AM36" s="250">
        <f>SUM(AM28:AM33)</f>
        <v>4760</v>
      </c>
      <c r="AO36" s="288"/>
      <c r="AP36" s="288"/>
      <c r="AQ36" s="288"/>
      <c r="AR36" s="288"/>
      <c r="AS36" s="288"/>
      <c r="AT36" s="288"/>
    </row>
    <row r="37" spans="1:46" ht="15" customHeight="1" thickBot="1" x14ac:dyDescent="0.25">
      <c r="A37" s="37"/>
      <c r="B37" s="12">
        <v>2</v>
      </c>
      <c r="C37" s="26" t="s">
        <v>43</v>
      </c>
      <c r="D37" s="99" t="s">
        <v>130</v>
      </c>
      <c r="E37" s="101">
        <v>3</v>
      </c>
      <c r="F37" s="241"/>
      <c r="G37" s="150"/>
      <c r="H37" s="150"/>
      <c r="I37" s="150"/>
      <c r="J37" s="150"/>
      <c r="K37" s="150"/>
      <c r="L37" s="150"/>
      <c r="M37" s="150"/>
      <c r="N37" s="150"/>
      <c r="O37" s="150">
        <v>30</v>
      </c>
      <c r="P37" s="150"/>
      <c r="Q37" s="150"/>
      <c r="R37" s="150"/>
      <c r="S37" s="150"/>
      <c r="T37" s="32">
        <f t="shared" si="21"/>
        <v>30</v>
      </c>
      <c r="U37" s="32">
        <f t="shared" si="22"/>
        <v>30</v>
      </c>
      <c r="V37" s="242" t="s">
        <v>27</v>
      </c>
      <c r="W37" s="125">
        <f t="shared" si="17"/>
        <v>1</v>
      </c>
      <c r="X37" s="11">
        <f t="shared" si="23"/>
        <v>30</v>
      </c>
      <c r="Y37" s="68">
        <f t="shared" si="24"/>
        <v>1</v>
      </c>
      <c r="Z37" s="16"/>
      <c r="AA37" s="16"/>
      <c r="AB37" s="127"/>
      <c r="AC37" s="157"/>
      <c r="AD37" s="107">
        <f t="shared" si="5"/>
        <v>0</v>
      </c>
      <c r="AE37" s="105"/>
      <c r="AG37" s="16"/>
    </row>
    <row r="38" spans="1:46" ht="15" customHeight="1" thickBot="1" x14ac:dyDescent="0.25">
      <c r="A38" s="37"/>
      <c r="B38" s="12">
        <v>2</v>
      </c>
      <c r="C38" s="26" t="s">
        <v>43</v>
      </c>
      <c r="D38" s="99" t="s">
        <v>131</v>
      </c>
      <c r="E38" s="101">
        <v>4</v>
      </c>
      <c r="F38" s="241"/>
      <c r="G38" s="150"/>
      <c r="H38" s="150"/>
      <c r="I38" s="150"/>
      <c r="J38" s="150"/>
      <c r="K38" s="150"/>
      <c r="L38" s="150"/>
      <c r="M38" s="150"/>
      <c r="N38" s="150"/>
      <c r="O38" s="150">
        <v>30</v>
      </c>
      <c r="P38" s="150"/>
      <c r="Q38" s="150"/>
      <c r="R38" s="150"/>
      <c r="S38" s="150">
        <v>20</v>
      </c>
      <c r="T38" s="32">
        <f t="shared" si="15"/>
        <v>30</v>
      </c>
      <c r="U38" s="32">
        <f t="shared" si="16"/>
        <v>50</v>
      </c>
      <c r="V38" s="34" t="s">
        <v>114</v>
      </c>
      <c r="W38" s="125">
        <f t="shared" si="17"/>
        <v>2</v>
      </c>
      <c r="X38" s="11">
        <f t="shared" si="18"/>
        <v>50</v>
      </c>
      <c r="Y38" s="68">
        <f t="shared" si="19"/>
        <v>2</v>
      </c>
      <c r="Z38" s="16"/>
      <c r="AA38" s="16"/>
      <c r="AB38" s="127"/>
      <c r="AC38" s="157"/>
      <c r="AD38" s="107">
        <f t="shared" si="5"/>
        <v>0</v>
      </c>
      <c r="AE38" s="105"/>
      <c r="AG38" s="293"/>
      <c r="AH38" s="293"/>
      <c r="AI38" s="293"/>
      <c r="AJ38" s="288"/>
    </row>
    <row r="39" spans="1:46" ht="15" customHeight="1" thickBot="1" x14ac:dyDescent="0.25">
      <c r="A39" s="37"/>
      <c r="B39" s="12">
        <v>5</v>
      </c>
      <c r="C39" s="62" t="s">
        <v>42</v>
      </c>
      <c r="D39" s="99" t="s">
        <v>244</v>
      </c>
      <c r="E39" s="101">
        <v>1</v>
      </c>
      <c r="F39" s="241">
        <v>10</v>
      </c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>
        <v>15</v>
      </c>
      <c r="T39" s="32">
        <f t="shared" ref="T39:T50" si="26">SUM(F39:Q39)</f>
        <v>10</v>
      </c>
      <c r="U39" s="32">
        <f t="shared" ref="U39:U50" si="27">SUM(F39:S39)</f>
        <v>25</v>
      </c>
      <c r="V39" s="242" t="s">
        <v>27</v>
      </c>
      <c r="W39" s="125">
        <f t="shared" si="17"/>
        <v>1</v>
      </c>
      <c r="X39" s="11">
        <f t="shared" ref="X39:X52" si="28">U39</f>
        <v>25</v>
      </c>
      <c r="Y39" s="68">
        <f t="shared" ref="Y39:Y51" si="29">W39</f>
        <v>1</v>
      </c>
      <c r="Z39" s="16"/>
      <c r="AA39" s="16"/>
      <c r="AB39" s="127"/>
      <c r="AC39" s="157"/>
      <c r="AD39" s="107">
        <f t="shared" si="5"/>
        <v>0</v>
      </c>
      <c r="AE39" s="105"/>
      <c r="AG39" s="291"/>
      <c r="AH39" s="292"/>
      <c r="AI39" s="292"/>
      <c r="AJ39" s="288"/>
    </row>
    <row r="40" spans="1:46" ht="15" customHeight="1" thickBot="1" x14ac:dyDescent="0.25">
      <c r="A40" s="37"/>
      <c r="B40" s="12">
        <v>6</v>
      </c>
      <c r="C40" s="62" t="s">
        <v>42</v>
      </c>
      <c r="D40" s="99" t="s">
        <v>246</v>
      </c>
      <c r="E40" s="101">
        <v>2</v>
      </c>
      <c r="F40" s="241">
        <v>5</v>
      </c>
      <c r="G40" s="150"/>
      <c r="H40" s="150">
        <v>5</v>
      </c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>
        <v>40</v>
      </c>
      <c r="T40" s="32">
        <f t="shared" si="26"/>
        <v>10</v>
      </c>
      <c r="U40" s="32">
        <f t="shared" si="27"/>
        <v>50</v>
      </c>
      <c r="V40" s="242" t="s">
        <v>114</v>
      </c>
      <c r="W40" s="125">
        <f t="shared" si="17"/>
        <v>2</v>
      </c>
      <c r="X40" s="11">
        <f t="shared" si="28"/>
        <v>50</v>
      </c>
      <c r="Y40" s="68">
        <f t="shared" si="29"/>
        <v>2</v>
      </c>
      <c r="Z40" s="16"/>
      <c r="AA40" s="16"/>
      <c r="AB40" s="127"/>
      <c r="AC40" s="157"/>
      <c r="AD40" s="107">
        <f t="shared" si="5"/>
        <v>0</v>
      </c>
      <c r="AE40" s="105"/>
      <c r="AG40" s="369" t="s">
        <v>258</v>
      </c>
      <c r="AH40" s="369"/>
      <c r="AI40" s="369"/>
      <c r="AJ40" s="369"/>
      <c r="AK40" s="369"/>
      <c r="AL40" s="369"/>
      <c r="AM40" s="369"/>
    </row>
    <row r="41" spans="1:46" ht="15" customHeight="1" thickBot="1" x14ac:dyDescent="0.25">
      <c r="A41" s="37"/>
      <c r="B41" s="12">
        <v>7</v>
      </c>
      <c r="C41" s="62" t="s">
        <v>42</v>
      </c>
      <c r="D41" s="99" t="s">
        <v>92</v>
      </c>
      <c r="E41" s="101">
        <v>1</v>
      </c>
      <c r="F41" s="241">
        <v>10</v>
      </c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>
        <v>15</v>
      </c>
      <c r="T41" s="32">
        <f t="shared" si="26"/>
        <v>10</v>
      </c>
      <c r="U41" s="32">
        <f t="shared" si="27"/>
        <v>25</v>
      </c>
      <c r="V41" s="242" t="s">
        <v>27</v>
      </c>
      <c r="W41" s="125">
        <f t="shared" si="17"/>
        <v>1</v>
      </c>
      <c r="X41" s="11">
        <f t="shared" si="28"/>
        <v>25</v>
      </c>
      <c r="Y41" s="68">
        <f t="shared" si="29"/>
        <v>1</v>
      </c>
      <c r="Z41" s="16"/>
      <c r="AA41" s="16"/>
      <c r="AB41" s="127"/>
      <c r="AC41" s="157"/>
      <c r="AD41" s="107">
        <f t="shared" si="5"/>
        <v>0</v>
      </c>
      <c r="AE41" s="105"/>
      <c r="AG41" s="369"/>
      <c r="AH41" s="369"/>
      <c r="AI41" s="369"/>
      <c r="AJ41" s="369"/>
      <c r="AK41" s="369"/>
      <c r="AL41" s="369"/>
      <c r="AM41" s="369"/>
    </row>
    <row r="42" spans="1:46" ht="15" customHeight="1" thickBot="1" x14ac:dyDescent="0.25">
      <c r="A42" s="37"/>
      <c r="B42" s="12">
        <v>8</v>
      </c>
      <c r="C42" s="62" t="s">
        <v>42</v>
      </c>
      <c r="D42" s="99" t="s">
        <v>91</v>
      </c>
      <c r="E42" s="101">
        <v>1</v>
      </c>
      <c r="F42" s="241">
        <v>10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>
        <v>15</v>
      </c>
      <c r="T42" s="32">
        <f t="shared" si="26"/>
        <v>10</v>
      </c>
      <c r="U42" s="32">
        <f t="shared" si="27"/>
        <v>25</v>
      </c>
      <c r="V42" s="242" t="s">
        <v>27</v>
      </c>
      <c r="W42" s="125">
        <f t="shared" si="17"/>
        <v>1</v>
      </c>
      <c r="X42" s="11">
        <f t="shared" si="28"/>
        <v>25</v>
      </c>
      <c r="Y42" s="68">
        <f t="shared" si="29"/>
        <v>1</v>
      </c>
      <c r="Z42" s="16"/>
      <c r="AA42" s="16"/>
      <c r="AB42" s="127"/>
      <c r="AC42" s="157"/>
      <c r="AD42" s="107">
        <f t="shared" si="5"/>
        <v>0</v>
      </c>
      <c r="AE42" s="105"/>
      <c r="AG42" s="369"/>
      <c r="AH42" s="369"/>
      <c r="AI42" s="369"/>
      <c r="AJ42" s="369"/>
      <c r="AK42" s="369"/>
      <c r="AL42" s="369"/>
      <c r="AM42" s="369"/>
    </row>
    <row r="43" spans="1:46" s="283" customFormat="1" ht="15" customHeight="1" thickBot="1" x14ac:dyDescent="0.25">
      <c r="A43" s="55" t="s">
        <v>204</v>
      </c>
      <c r="B43" s="273">
        <v>9</v>
      </c>
      <c r="C43" s="274" t="s">
        <v>42</v>
      </c>
      <c r="D43" s="120" t="s">
        <v>62</v>
      </c>
      <c r="E43" s="275">
        <v>7</v>
      </c>
      <c r="F43" s="241">
        <v>10</v>
      </c>
      <c r="G43" s="150"/>
      <c r="H43" s="150">
        <v>10</v>
      </c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>
        <v>55</v>
      </c>
      <c r="T43" s="32">
        <f t="shared" si="26"/>
        <v>20</v>
      </c>
      <c r="U43" s="32">
        <f t="shared" si="27"/>
        <v>75</v>
      </c>
      <c r="V43" s="242" t="s">
        <v>27</v>
      </c>
      <c r="W43" s="276">
        <f t="shared" si="17"/>
        <v>3</v>
      </c>
      <c r="X43" s="277">
        <f t="shared" si="28"/>
        <v>75</v>
      </c>
      <c r="Y43" s="278">
        <f t="shared" si="29"/>
        <v>3</v>
      </c>
      <c r="Z43" s="279"/>
      <c r="AA43" s="279"/>
      <c r="AB43" s="150">
        <v>10</v>
      </c>
      <c r="AC43" s="280">
        <v>15</v>
      </c>
      <c r="AD43" s="281">
        <f t="shared" si="5"/>
        <v>25</v>
      </c>
      <c r="AE43" s="282">
        <v>1</v>
      </c>
      <c r="AG43" s="369"/>
      <c r="AH43" s="369"/>
      <c r="AI43" s="369"/>
      <c r="AJ43" s="369"/>
      <c r="AK43" s="369"/>
      <c r="AL43" s="369"/>
      <c r="AM43" s="369"/>
    </row>
    <row r="44" spans="1:46" ht="15" customHeight="1" thickBot="1" x14ac:dyDescent="0.25">
      <c r="A44" s="37"/>
      <c r="B44" s="12">
        <v>10</v>
      </c>
      <c r="C44" s="62" t="s">
        <v>42</v>
      </c>
      <c r="D44" s="99" t="s">
        <v>48</v>
      </c>
      <c r="E44" s="101">
        <v>1</v>
      </c>
      <c r="F44" s="241">
        <v>10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>
        <v>15</v>
      </c>
      <c r="T44" s="32">
        <f t="shared" si="26"/>
        <v>10</v>
      </c>
      <c r="U44" s="32">
        <f t="shared" si="27"/>
        <v>25</v>
      </c>
      <c r="V44" s="242" t="s">
        <v>27</v>
      </c>
      <c r="W44" s="125">
        <f t="shared" si="17"/>
        <v>1</v>
      </c>
      <c r="X44" s="11">
        <f t="shared" si="28"/>
        <v>25</v>
      </c>
      <c r="Y44" s="68">
        <f t="shared" si="29"/>
        <v>1</v>
      </c>
      <c r="Z44" s="16"/>
      <c r="AA44" s="16"/>
      <c r="AB44" s="127"/>
      <c r="AC44" s="157"/>
      <c r="AD44" s="107">
        <f t="shared" si="5"/>
        <v>0</v>
      </c>
      <c r="AE44" s="105"/>
      <c r="AG44" s="369"/>
      <c r="AH44" s="369"/>
      <c r="AI44" s="369"/>
      <c r="AJ44" s="369"/>
      <c r="AK44" s="369"/>
      <c r="AL44" s="369"/>
      <c r="AM44" s="369"/>
    </row>
    <row r="45" spans="1:46" ht="15" customHeight="1" thickBot="1" x14ac:dyDescent="0.25">
      <c r="A45" s="55"/>
      <c r="B45" s="12">
        <v>11</v>
      </c>
      <c r="C45" s="62" t="s">
        <v>42</v>
      </c>
      <c r="D45" s="99" t="s">
        <v>84</v>
      </c>
      <c r="E45" s="101">
        <v>1</v>
      </c>
      <c r="F45" s="241">
        <v>10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>
        <v>15</v>
      </c>
      <c r="T45" s="32">
        <f t="shared" si="26"/>
        <v>10</v>
      </c>
      <c r="U45" s="32">
        <f t="shared" si="27"/>
        <v>25</v>
      </c>
      <c r="V45" s="242" t="s">
        <v>27</v>
      </c>
      <c r="W45" s="125">
        <f t="shared" si="17"/>
        <v>1</v>
      </c>
      <c r="X45" s="11">
        <f t="shared" si="28"/>
        <v>25</v>
      </c>
      <c r="Y45" s="68">
        <f t="shared" si="29"/>
        <v>1</v>
      </c>
      <c r="Z45" s="16"/>
      <c r="AA45" s="16"/>
      <c r="AB45" s="127"/>
      <c r="AC45" s="157"/>
      <c r="AD45" s="107">
        <f t="shared" si="5"/>
        <v>0</v>
      </c>
      <c r="AE45" s="105"/>
      <c r="AG45" s="369"/>
      <c r="AH45" s="369"/>
      <c r="AI45" s="369"/>
      <c r="AJ45" s="369"/>
      <c r="AK45" s="369"/>
      <c r="AL45" s="369"/>
      <c r="AM45" s="369"/>
    </row>
    <row r="46" spans="1:46" ht="15" customHeight="1" thickBot="1" x14ac:dyDescent="0.25">
      <c r="A46" s="55"/>
      <c r="B46" s="12">
        <v>12</v>
      </c>
      <c r="C46" s="62" t="s">
        <v>42</v>
      </c>
      <c r="D46" s="99" t="s">
        <v>186</v>
      </c>
      <c r="E46" s="101">
        <v>1</v>
      </c>
      <c r="F46" s="241">
        <v>10</v>
      </c>
      <c r="G46" s="150">
        <v>5</v>
      </c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>
        <v>10</v>
      </c>
      <c r="T46" s="32">
        <f t="shared" si="26"/>
        <v>15</v>
      </c>
      <c r="U46" s="32">
        <f t="shared" si="27"/>
        <v>25</v>
      </c>
      <c r="V46" s="242" t="s">
        <v>27</v>
      </c>
      <c r="W46" s="125">
        <f t="shared" si="17"/>
        <v>1</v>
      </c>
      <c r="X46" s="11">
        <f t="shared" si="28"/>
        <v>25</v>
      </c>
      <c r="Y46" s="68">
        <f t="shared" si="29"/>
        <v>1</v>
      </c>
      <c r="Z46" s="16"/>
      <c r="AA46" s="16"/>
      <c r="AB46" s="127"/>
      <c r="AC46" s="157"/>
      <c r="AD46" s="107">
        <f t="shared" si="5"/>
        <v>0</v>
      </c>
      <c r="AE46" s="105"/>
      <c r="AG46" s="369"/>
      <c r="AH46" s="369"/>
      <c r="AI46" s="369"/>
      <c r="AJ46" s="369"/>
      <c r="AK46" s="369"/>
      <c r="AL46" s="369"/>
      <c r="AM46" s="369"/>
    </row>
    <row r="47" spans="1:46" ht="15" customHeight="1" thickBot="1" x14ac:dyDescent="0.25">
      <c r="A47" s="37"/>
      <c r="B47" s="12">
        <v>13</v>
      </c>
      <c r="C47" s="62" t="s">
        <v>42</v>
      </c>
      <c r="D47" s="99" t="s">
        <v>63</v>
      </c>
      <c r="E47" s="101">
        <v>7</v>
      </c>
      <c r="F47" s="241">
        <v>10</v>
      </c>
      <c r="G47" s="150"/>
      <c r="H47" s="150">
        <v>5</v>
      </c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>
        <v>10</v>
      </c>
      <c r="T47" s="32">
        <f t="shared" si="26"/>
        <v>15</v>
      </c>
      <c r="U47" s="32">
        <f t="shared" si="27"/>
        <v>25</v>
      </c>
      <c r="V47" s="242" t="s">
        <v>27</v>
      </c>
      <c r="W47" s="125">
        <f t="shared" si="17"/>
        <v>1</v>
      </c>
      <c r="X47" s="11">
        <f t="shared" si="28"/>
        <v>25</v>
      </c>
      <c r="Y47" s="68">
        <f t="shared" si="29"/>
        <v>1</v>
      </c>
      <c r="Z47" s="16"/>
      <c r="AA47" s="16"/>
      <c r="AB47" s="127"/>
      <c r="AC47" s="157"/>
      <c r="AD47" s="107">
        <f t="shared" si="5"/>
        <v>0</v>
      </c>
      <c r="AE47" s="105"/>
    </row>
    <row r="48" spans="1:46" ht="15" customHeight="1" thickBot="1" x14ac:dyDescent="0.25">
      <c r="A48" s="55"/>
      <c r="B48" s="12">
        <v>14</v>
      </c>
      <c r="C48" s="62" t="s">
        <v>42</v>
      </c>
      <c r="D48" s="99" t="s">
        <v>85</v>
      </c>
      <c r="E48" s="101">
        <v>2</v>
      </c>
      <c r="F48" s="241">
        <v>10</v>
      </c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>
        <v>15</v>
      </c>
      <c r="T48" s="32">
        <f t="shared" si="26"/>
        <v>10</v>
      </c>
      <c r="U48" s="32">
        <f t="shared" si="27"/>
        <v>25</v>
      </c>
      <c r="V48" s="242" t="s">
        <v>27</v>
      </c>
      <c r="W48" s="125">
        <f t="shared" si="17"/>
        <v>1</v>
      </c>
      <c r="X48" s="11">
        <f t="shared" si="28"/>
        <v>25</v>
      </c>
      <c r="Y48" s="68">
        <f t="shared" si="29"/>
        <v>1</v>
      </c>
      <c r="Z48" s="16"/>
      <c r="AA48" s="16"/>
      <c r="AB48" s="127"/>
      <c r="AC48" s="157"/>
      <c r="AD48" s="107">
        <f t="shared" si="5"/>
        <v>0</v>
      </c>
      <c r="AE48" s="105"/>
    </row>
    <row r="49" spans="1:31" ht="15" customHeight="1" thickBot="1" x14ac:dyDescent="0.25">
      <c r="A49" s="55"/>
      <c r="B49" s="12">
        <v>15</v>
      </c>
      <c r="C49" s="26" t="s">
        <v>43</v>
      </c>
      <c r="D49" s="99" t="s">
        <v>39</v>
      </c>
      <c r="E49" s="101">
        <v>1</v>
      </c>
      <c r="F49" s="241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>
        <v>30</v>
      </c>
      <c r="R49" s="150"/>
      <c r="S49" s="150"/>
      <c r="T49" s="32">
        <f t="shared" si="26"/>
        <v>30</v>
      </c>
      <c r="U49" s="32">
        <f t="shared" si="27"/>
        <v>30</v>
      </c>
      <c r="V49" s="34" t="s">
        <v>116</v>
      </c>
      <c r="W49" s="70"/>
      <c r="X49" s="11">
        <f t="shared" si="28"/>
        <v>30</v>
      </c>
      <c r="Y49" s="68">
        <f t="shared" si="29"/>
        <v>0</v>
      </c>
      <c r="Z49" s="16"/>
      <c r="AA49" s="16"/>
      <c r="AB49" s="127"/>
      <c r="AC49" s="157"/>
      <c r="AD49" s="107">
        <f t="shared" si="5"/>
        <v>0</v>
      </c>
      <c r="AE49" s="105"/>
    </row>
    <row r="50" spans="1:31" ht="15" customHeight="1" thickBot="1" x14ac:dyDescent="0.25">
      <c r="A50" s="55"/>
      <c r="B50" s="12">
        <v>16</v>
      </c>
      <c r="C50" s="26" t="s">
        <v>43</v>
      </c>
      <c r="D50" s="99" t="s">
        <v>40</v>
      </c>
      <c r="E50" s="101">
        <v>2</v>
      </c>
      <c r="F50" s="123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>
        <v>30</v>
      </c>
      <c r="R50" s="127"/>
      <c r="S50" s="127"/>
      <c r="T50" s="8">
        <f t="shared" si="26"/>
        <v>30</v>
      </c>
      <c r="U50" s="8">
        <f t="shared" si="27"/>
        <v>30</v>
      </c>
      <c r="V50" s="19" t="s">
        <v>116</v>
      </c>
      <c r="W50" s="70"/>
      <c r="X50" s="11">
        <f t="shared" si="28"/>
        <v>30</v>
      </c>
      <c r="Y50" s="68">
        <f t="shared" si="29"/>
        <v>0</v>
      </c>
      <c r="Z50" s="16"/>
      <c r="AA50" s="16"/>
      <c r="AB50" s="127"/>
      <c r="AC50" s="157"/>
      <c r="AD50" s="107">
        <f t="shared" si="5"/>
        <v>0</v>
      </c>
      <c r="AE50" s="105"/>
    </row>
    <row r="51" spans="1:31" ht="15" customHeight="1" thickBot="1" x14ac:dyDescent="0.25">
      <c r="A51" s="55"/>
      <c r="B51" s="82">
        <v>17</v>
      </c>
      <c r="C51" s="83" t="s">
        <v>43</v>
      </c>
      <c r="D51" s="119" t="s">
        <v>139</v>
      </c>
      <c r="E51" s="206">
        <v>2</v>
      </c>
      <c r="F51" s="173">
        <v>10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>
        <v>15</v>
      </c>
      <c r="T51" s="88">
        <f t="shared" ref="T51" si="30">SUM(F51:Q51)</f>
        <v>10</v>
      </c>
      <c r="U51" s="88">
        <f t="shared" ref="U51" si="31">SUM(F51:S51)</f>
        <v>25</v>
      </c>
      <c r="V51" s="89" t="s">
        <v>27</v>
      </c>
      <c r="W51" s="172">
        <f t="shared" ref="W51" si="32">IF(U51=0,0,IF(U51&lt;25,0.5,TRUNC(U51/25)))</f>
        <v>1</v>
      </c>
      <c r="X51" s="64">
        <f t="shared" si="28"/>
        <v>25</v>
      </c>
      <c r="Y51" s="69">
        <f t="shared" si="29"/>
        <v>1</v>
      </c>
      <c r="Z51" s="17"/>
      <c r="AA51" s="17"/>
      <c r="AB51" s="262"/>
      <c r="AC51" s="263"/>
      <c r="AD51" s="255">
        <f t="shared" si="5"/>
        <v>0</v>
      </c>
      <c r="AE51" s="113"/>
    </row>
    <row r="52" spans="1:31" ht="15" customHeight="1" thickBot="1" x14ac:dyDescent="0.25">
      <c r="A52" s="37"/>
      <c r="B52" s="405" t="s">
        <v>31</v>
      </c>
      <c r="C52" s="406"/>
      <c r="D52" s="406"/>
      <c r="E52" s="116"/>
      <c r="F52" s="207">
        <f>SUM(F35:F51)</f>
        <v>105</v>
      </c>
      <c r="G52" s="207">
        <f t="shared" ref="G52:U52" si="33">SUM(G35:G51)</f>
        <v>5</v>
      </c>
      <c r="H52" s="207">
        <f t="shared" si="33"/>
        <v>20</v>
      </c>
      <c r="I52" s="207">
        <f t="shared" si="33"/>
        <v>0</v>
      </c>
      <c r="J52" s="207">
        <f t="shared" si="33"/>
        <v>0</v>
      </c>
      <c r="K52" s="207">
        <f t="shared" si="33"/>
        <v>0</v>
      </c>
      <c r="L52" s="207">
        <f t="shared" si="33"/>
        <v>0</v>
      </c>
      <c r="M52" s="207">
        <f t="shared" si="33"/>
        <v>0</v>
      </c>
      <c r="N52" s="207">
        <f t="shared" si="33"/>
        <v>0</v>
      </c>
      <c r="O52" s="207">
        <f t="shared" si="33"/>
        <v>120</v>
      </c>
      <c r="P52" s="207">
        <f t="shared" si="33"/>
        <v>0</v>
      </c>
      <c r="Q52" s="207">
        <f t="shared" si="33"/>
        <v>60</v>
      </c>
      <c r="R52" s="207">
        <f t="shared" si="33"/>
        <v>0</v>
      </c>
      <c r="S52" s="207">
        <f t="shared" si="33"/>
        <v>240</v>
      </c>
      <c r="T52" s="207">
        <f>SUM(T35:T51)</f>
        <v>310</v>
      </c>
      <c r="U52" s="207">
        <f t="shared" si="33"/>
        <v>550</v>
      </c>
      <c r="V52" s="11"/>
      <c r="W52" s="66">
        <f>SUM(W35:W51)</f>
        <v>19</v>
      </c>
      <c r="X52" s="11">
        <f t="shared" si="28"/>
        <v>550</v>
      </c>
      <c r="Y52" s="11">
        <f>SUM(Y35:Y51)</f>
        <v>19</v>
      </c>
      <c r="Z52" s="16"/>
      <c r="AA52" s="112" t="s">
        <v>176</v>
      </c>
      <c r="AB52" s="109">
        <f>SUM(AB35:AB51)</f>
        <v>10</v>
      </c>
      <c r="AC52" s="109">
        <f>SUM(AC35:AC51)</f>
        <v>15</v>
      </c>
      <c r="AD52" s="109">
        <f t="shared" si="5"/>
        <v>25</v>
      </c>
      <c r="AE52" s="109">
        <f>SUM(AE35:AE51)</f>
        <v>1</v>
      </c>
    </row>
    <row r="53" spans="1:31" ht="15" customHeight="1" thickBot="1" x14ac:dyDescent="0.25">
      <c r="A53" s="37"/>
      <c r="B53" s="402" t="s">
        <v>88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4"/>
      <c r="Z53" s="16"/>
      <c r="AA53" s="16"/>
      <c r="AB53" s="370" t="s">
        <v>152</v>
      </c>
      <c r="AC53" s="371"/>
      <c r="AD53" s="371"/>
      <c r="AE53" s="372"/>
    </row>
    <row r="54" spans="1:31" ht="15" customHeight="1" thickBot="1" x14ac:dyDescent="0.25">
      <c r="A54" s="37"/>
      <c r="B54" s="12">
        <v>1</v>
      </c>
      <c r="C54" s="28" t="s">
        <v>43</v>
      </c>
      <c r="D54" s="87" t="s">
        <v>29</v>
      </c>
      <c r="E54" s="100">
        <v>1</v>
      </c>
      <c r="F54" s="123">
        <v>10</v>
      </c>
      <c r="G54" s="127"/>
      <c r="H54" s="127">
        <v>15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>
        <f t="shared" ref="T54" si="34">SUM(F54:Q54)</f>
        <v>25</v>
      </c>
      <c r="U54" s="127">
        <f t="shared" ref="U54" si="35">SUM(F54:S54)</f>
        <v>25</v>
      </c>
      <c r="V54" s="21" t="s">
        <v>27</v>
      </c>
      <c r="W54" s="125">
        <f t="shared" ref="W54:W74" si="36">IF(U54=0,0,IF(U54&lt;25,0.5,TRUNC(U54/25)))</f>
        <v>1</v>
      </c>
      <c r="X54" s="11">
        <f t="shared" ref="X54" si="37">U54</f>
        <v>25</v>
      </c>
      <c r="Y54" s="68">
        <f>W54</f>
        <v>1</v>
      </c>
      <c r="Z54" s="16"/>
      <c r="AA54" s="16"/>
      <c r="AB54" s="124"/>
      <c r="AC54" s="153"/>
      <c r="AD54" s="253">
        <f t="shared" si="5"/>
        <v>0</v>
      </c>
      <c r="AE54" s="253"/>
    </row>
    <row r="55" spans="1:31" ht="15" customHeight="1" thickBot="1" x14ac:dyDescent="0.25">
      <c r="A55" s="37"/>
      <c r="B55" s="12">
        <v>2</v>
      </c>
      <c r="C55" s="28" t="s">
        <v>43</v>
      </c>
      <c r="D55" s="87" t="s">
        <v>30</v>
      </c>
      <c r="E55" s="101">
        <v>2</v>
      </c>
      <c r="F55" s="123">
        <v>5</v>
      </c>
      <c r="G55" s="127"/>
      <c r="H55" s="127">
        <v>10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>
        <v>10</v>
      </c>
      <c r="T55" s="127">
        <f t="shared" ref="T55:T74" si="38">SUM(F55:Q55)</f>
        <v>15</v>
      </c>
      <c r="U55" s="127">
        <f t="shared" ref="U55:U74" si="39">SUM(F55:S55)</f>
        <v>25</v>
      </c>
      <c r="V55" s="21" t="s">
        <v>27</v>
      </c>
      <c r="W55" s="125">
        <f t="shared" si="36"/>
        <v>1</v>
      </c>
      <c r="X55" s="11">
        <f t="shared" ref="X55:X75" si="40">U55</f>
        <v>25</v>
      </c>
      <c r="Y55" s="68">
        <f t="shared" ref="Y55" si="41">W55</f>
        <v>1</v>
      </c>
      <c r="Z55" s="16"/>
      <c r="AA55" s="16"/>
      <c r="AB55" s="127"/>
      <c r="AC55" s="157"/>
      <c r="AD55" s="107">
        <f t="shared" si="5"/>
        <v>0</v>
      </c>
      <c r="AE55" s="105"/>
    </row>
    <row r="56" spans="1:31" ht="15" customHeight="1" thickBot="1" x14ac:dyDescent="0.25">
      <c r="A56" s="37"/>
      <c r="B56" s="12">
        <v>3</v>
      </c>
      <c r="C56" s="28" t="s">
        <v>43</v>
      </c>
      <c r="D56" s="99" t="s">
        <v>95</v>
      </c>
      <c r="E56" s="101">
        <v>1</v>
      </c>
      <c r="F56" s="123">
        <v>10</v>
      </c>
      <c r="G56" s="127"/>
      <c r="H56" s="127">
        <v>15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>
        <f t="shared" si="38"/>
        <v>25</v>
      </c>
      <c r="U56" s="127">
        <f t="shared" si="39"/>
        <v>25</v>
      </c>
      <c r="V56" s="21" t="s">
        <v>27</v>
      </c>
      <c r="W56" s="125">
        <f t="shared" si="36"/>
        <v>1</v>
      </c>
      <c r="X56" s="11">
        <f t="shared" ref="X56:X74" si="42">U56</f>
        <v>25</v>
      </c>
      <c r="Y56" s="68">
        <f t="shared" ref="Y56:Y74" si="43">W56</f>
        <v>1</v>
      </c>
      <c r="Z56" s="16"/>
      <c r="AA56" s="16"/>
      <c r="AB56" s="127"/>
      <c r="AC56" s="157"/>
      <c r="AD56" s="107">
        <f t="shared" si="5"/>
        <v>0</v>
      </c>
      <c r="AE56" s="105"/>
    </row>
    <row r="57" spans="1:31" s="283" customFormat="1" ht="15" customHeight="1" thickBot="1" x14ac:dyDescent="0.25">
      <c r="A57" s="55"/>
      <c r="B57" s="273">
        <v>4</v>
      </c>
      <c r="C57" s="284" t="s">
        <v>43</v>
      </c>
      <c r="D57" s="120" t="s">
        <v>96</v>
      </c>
      <c r="E57" s="275">
        <v>2</v>
      </c>
      <c r="F57" s="241"/>
      <c r="G57" s="150"/>
      <c r="H57" s="150">
        <v>20</v>
      </c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>
        <v>30</v>
      </c>
      <c r="T57" s="150">
        <f t="shared" si="38"/>
        <v>20</v>
      </c>
      <c r="U57" s="150">
        <f t="shared" si="39"/>
        <v>50</v>
      </c>
      <c r="V57" s="34" t="s">
        <v>114</v>
      </c>
      <c r="W57" s="276">
        <f t="shared" si="36"/>
        <v>2</v>
      </c>
      <c r="X57" s="277">
        <f t="shared" si="42"/>
        <v>50</v>
      </c>
      <c r="Y57" s="278">
        <f t="shared" si="43"/>
        <v>2</v>
      </c>
      <c r="Z57" s="279"/>
      <c r="AA57" s="279"/>
      <c r="AB57" s="150"/>
      <c r="AC57" s="280"/>
      <c r="AD57" s="281">
        <f t="shared" si="5"/>
        <v>0</v>
      </c>
      <c r="AE57" s="282"/>
    </row>
    <row r="58" spans="1:31" ht="15" customHeight="1" thickBot="1" x14ac:dyDescent="0.25">
      <c r="A58" s="37"/>
      <c r="B58" s="12">
        <v>5</v>
      </c>
      <c r="C58" s="28" t="s">
        <v>43</v>
      </c>
      <c r="D58" s="99" t="s">
        <v>97</v>
      </c>
      <c r="E58" s="101">
        <v>2</v>
      </c>
      <c r="F58" s="123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>
        <v>25</v>
      </c>
      <c r="R58" s="127"/>
      <c r="S58" s="127"/>
      <c r="T58" s="127">
        <f t="shared" si="38"/>
        <v>25</v>
      </c>
      <c r="U58" s="127">
        <f t="shared" si="39"/>
        <v>25</v>
      </c>
      <c r="V58" s="21" t="s">
        <v>27</v>
      </c>
      <c r="W58" s="125">
        <f t="shared" si="36"/>
        <v>1</v>
      </c>
      <c r="X58" s="11">
        <f t="shared" si="42"/>
        <v>25</v>
      </c>
      <c r="Y58" s="68">
        <f t="shared" si="43"/>
        <v>1</v>
      </c>
      <c r="Z58" s="16"/>
      <c r="AA58" s="16"/>
      <c r="AB58" s="127"/>
      <c r="AC58" s="157"/>
      <c r="AD58" s="107">
        <f t="shared" si="5"/>
        <v>0</v>
      </c>
      <c r="AE58" s="105"/>
    </row>
    <row r="59" spans="1:31" s="283" customFormat="1" ht="15" customHeight="1" thickBot="1" x14ac:dyDescent="0.25">
      <c r="A59" s="55" t="s">
        <v>204</v>
      </c>
      <c r="B59" s="273">
        <v>6</v>
      </c>
      <c r="C59" s="284" t="s">
        <v>43</v>
      </c>
      <c r="D59" s="128" t="s">
        <v>28</v>
      </c>
      <c r="E59" s="275">
        <v>2</v>
      </c>
      <c r="F59" s="241">
        <v>15</v>
      </c>
      <c r="G59" s="150"/>
      <c r="H59" s="150"/>
      <c r="I59" s="150">
        <v>30</v>
      </c>
      <c r="J59" s="150"/>
      <c r="K59" s="150"/>
      <c r="L59" s="150"/>
      <c r="M59" s="150"/>
      <c r="N59" s="150"/>
      <c r="O59" s="150"/>
      <c r="P59" s="150"/>
      <c r="Q59" s="150"/>
      <c r="R59" s="150"/>
      <c r="S59" s="150">
        <v>30</v>
      </c>
      <c r="T59" s="150">
        <f t="shared" si="38"/>
        <v>45</v>
      </c>
      <c r="U59" s="150">
        <f t="shared" si="39"/>
        <v>75</v>
      </c>
      <c r="V59" s="242" t="s">
        <v>27</v>
      </c>
      <c r="W59" s="276">
        <f t="shared" si="36"/>
        <v>3</v>
      </c>
      <c r="X59" s="277">
        <f t="shared" si="42"/>
        <v>75</v>
      </c>
      <c r="Y59" s="278">
        <f t="shared" si="43"/>
        <v>3</v>
      </c>
      <c r="Z59" s="279"/>
      <c r="AA59" s="279"/>
      <c r="AB59" s="150">
        <v>10</v>
      </c>
      <c r="AC59" s="280">
        <v>15</v>
      </c>
      <c r="AD59" s="281">
        <f t="shared" si="5"/>
        <v>25</v>
      </c>
      <c r="AE59" s="282">
        <v>1</v>
      </c>
    </row>
    <row r="60" spans="1:31" ht="15" customHeight="1" thickBot="1" x14ac:dyDescent="0.25">
      <c r="A60" s="37"/>
      <c r="B60" s="12">
        <v>7</v>
      </c>
      <c r="C60" s="28" t="s">
        <v>43</v>
      </c>
      <c r="D60" s="87" t="s">
        <v>57</v>
      </c>
      <c r="E60" s="101">
        <v>3</v>
      </c>
      <c r="F60" s="123">
        <v>15</v>
      </c>
      <c r="G60" s="127"/>
      <c r="H60" s="150"/>
      <c r="I60" s="150">
        <v>30</v>
      </c>
      <c r="J60" s="150"/>
      <c r="K60" s="150"/>
      <c r="L60" s="150"/>
      <c r="M60" s="150"/>
      <c r="N60" s="150"/>
      <c r="O60" s="150"/>
      <c r="P60" s="150"/>
      <c r="Q60" s="150"/>
      <c r="R60" s="150"/>
      <c r="S60" s="150">
        <v>30</v>
      </c>
      <c r="T60" s="127">
        <f t="shared" ref="T60" si="44">SUM(F60:Q60)</f>
        <v>45</v>
      </c>
      <c r="U60" s="127">
        <f t="shared" ref="U60" si="45">SUM(F60:S60)</f>
        <v>75</v>
      </c>
      <c r="V60" s="21" t="s">
        <v>27</v>
      </c>
      <c r="W60" s="125">
        <f t="shared" si="36"/>
        <v>3</v>
      </c>
      <c r="X60" s="11">
        <f t="shared" si="42"/>
        <v>75</v>
      </c>
      <c r="Y60" s="68">
        <f t="shared" si="43"/>
        <v>3</v>
      </c>
      <c r="Z60" s="16"/>
      <c r="AA60" s="16"/>
      <c r="AB60" s="127"/>
      <c r="AC60" s="157"/>
      <c r="AD60" s="107">
        <f t="shared" si="5"/>
        <v>0</v>
      </c>
      <c r="AE60" s="105"/>
    </row>
    <row r="61" spans="1:31" ht="15" customHeight="1" thickBot="1" x14ac:dyDescent="0.25">
      <c r="A61" s="37"/>
      <c r="B61" s="12">
        <v>8</v>
      </c>
      <c r="C61" s="28" t="s">
        <v>43</v>
      </c>
      <c r="D61" s="87" t="s">
        <v>117</v>
      </c>
      <c r="E61" s="101">
        <v>4</v>
      </c>
      <c r="F61" s="123">
        <v>10</v>
      </c>
      <c r="G61" s="127"/>
      <c r="H61" s="127"/>
      <c r="I61" s="127">
        <v>30</v>
      </c>
      <c r="J61" s="127"/>
      <c r="K61" s="127"/>
      <c r="L61" s="127"/>
      <c r="M61" s="127"/>
      <c r="N61" s="127"/>
      <c r="O61" s="127"/>
      <c r="P61" s="127"/>
      <c r="Q61" s="127"/>
      <c r="R61" s="127"/>
      <c r="S61" s="127">
        <v>60</v>
      </c>
      <c r="T61" s="127">
        <f t="shared" si="38"/>
        <v>40</v>
      </c>
      <c r="U61" s="127">
        <f t="shared" si="39"/>
        <v>100</v>
      </c>
      <c r="V61" s="19" t="s">
        <v>114</v>
      </c>
      <c r="W61" s="125">
        <f t="shared" si="36"/>
        <v>4</v>
      </c>
      <c r="X61" s="11">
        <f t="shared" si="42"/>
        <v>100</v>
      </c>
      <c r="Y61" s="68">
        <f t="shared" si="43"/>
        <v>4</v>
      </c>
      <c r="Z61" s="16"/>
      <c r="AA61" s="16"/>
      <c r="AB61" s="127"/>
      <c r="AC61" s="157"/>
      <c r="AD61" s="107">
        <f t="shared" si="5"/>
        <v>0</v>
      </c>
      <c r="AE61" s="105"/>
    </row>
    <row r="62" spans="1:31" s="283" customFormat="1" ht="15" customHeight="1" thickBot="1" x14ac:dyDescent="0.25">
      <c r="A62" s="55" t="s">
        <v>204</v>
      </c>
      <c r="B62" s="273">
        <v>9</v>
      </c>
      <c r="C62" s="284" t="s">
        <v>43</v>
      </c>
      <c r="D62" s="128" t="s">
        <v>87</v>
      </c>
      <c r="E62" s="275">
        <v>4</v>
      </c>
      <c r="F62" s="241">
        <v>15</v>
      </c>
      <c r="G62" s="150"/>
      <c r="H62" s="150"/>
      <c r="I62" s="150">
        <v>30</v>
      </c>
      <c r="J62" s="150"/>
      <c r="K62" s="150"/>
      <c r="L62" s="150"/>
      <c r="M62" s="150"/>
      <c r="N62" s="150"/>
      <c r="O62" s="150"/>
      <c r="P62" s="150"/>
      <c r="Q62" s="150"/>
      <c r="R62" s="150"/>
      <c r="S62" s="150">
        <v>55</v>
      </c>
      <c r="T62" s="150">
        <f t="shared" si="38"/>
        <v>45</v>
      </c>
      <c r="U62" s="150">
        <f t="shared" si="39"/>
        <v>100</v>
      </c>
      <c r="V62" s="34" t="s">
        <v>114</v>
      </c>
      <c r="W62" s="276">
        <f t="shared" si="36"/>
        <v>4</v>
      </c>
      <c r="X62" s="277">
        <f t="shared" si="42"/>
        <v>100</v>
      </c>
      <c r="Y62" s="278">
        <f t="shared" si="43"/>
        <v>4</v>
      </c>
      <c r="Z62" s="279"/>
      <c r="AA62" s="279"/>
      <c r="AB62" s="150">
        <v>10</v>
      </c>
      <c r="AC62" s="280">
        <v>15</v>
      </c>
      <c r="AD62" s="281">
        <f t="shared" si="5"/>
        <v>25</v>
      </c>
      <c r="AE62" s="282">
        <v>1</v>
      </c>
    </row>
    <row r="63" spans="1:31" ht="15" customHeight="1" thickBot="1" x14ac:dyDescent="0.25">
      <c r="A63" s="37"/>
      <c r="B63" s="12">
        <v>10</v>
      </c>
      <c r="C63" s="28" t="s">
        <v>43</v>
      </c>
      <c r="D63" s="87" t="s">
        <v>132</v>
      </c>
      <c r="E63" s="101">
        <v>1</v>
      </c>
      <c r="F63" s="123">
        <v>10</v>
      </c>
      <c r="G63" s="127"/>
      <c r="H63" s="150"/>
      <c r="I63" s="150">
        <v>40</v>
      </c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27">
        <f t="shared" ref="T63" si="46">SUM(F63:Q63)</f>
        <v>50</v>
      </c>
      <c r="U63" s="127">
        <f t="shared" ref="U63" si="47">SUM(F63:S63)</f>
        <v>50</v>
      </c>
      <c r="V63" s="21" t="s">
        <v>27</v>
      </c>
      <c r="W63" s="125">
        <f t="shared" si="36"/>
        <v>2</v>
      </c>
      <c r="X63" s="11">
        <f t="shared" ref="X63" si="48">U63</f>
        <v>50</v>
      </c>
      <c r="Y63" s="68">
        <f t="shared" ref="Y63" si="49">W63</f>
        <v>2</v>
      </c>
      <c r="Z63" s="16"/>
      <c r="AA63" s="16"/>
      <c r="AB63" s="127"/>
      <c r="AC63" s="157"/>
      <c r="AD63" s="107">
        <f t="shared" si="5"/>
        <v>0</v>
      </c>
      <c r="AE63" s="105"/>
    </row>
    <row r="64" spans="1:31" ht="15" customHeight="1" thickBot="1" x14ac:dyDescent="0.25">
      <c r="A64" s="37"/>
      <c r="B64" s="12">
        <v>11</v>
      </c>
      <c r="C64" s="28" t="s">
        <v>43</v>
      </c>
      <c r="D64" s="87" t="s">
        <v>133</v>
      </c>
      <c r="E64" s="101">
        <v>2</v>
      </c>
      <c r="F64" s="123">
        <v>10</v>
      </c>
      <c r="G64" s="127"/>
      <c r="H64" s="150"/>
      <c r="I64" s="150">
        <v>20</v>
      </c>
      <c r="J64" s="150"/>
      <c r="K64" s="150"/>
      <c r="L64" s="150"/>
      <c r="M64" s="150"/>
      <c r="N64" s="150"/>
      <c r="O64" s="150"/>
      <c r="P64" s="150"/>
      <c r="Q64" s="150"/>
      <c r="R64" s="150"/>
      <c r="S64" s="150">
        <v>45</v>
      </c>
      <c r="T64" s="127">
        <f t="shared" si="38"/>
        <v>30</v>
      </c>
      <c r="U64" s="127">
        <f t="shared" si="39"/>
        <v>75</v>
      </c>
      <c r="V64" s="21" t="s">
        <v>114</v>
      </c>
      <c r="W64" s="125">
        <f t="shared" si="36"/>
        <v>3</v>
      </c>
      <c r="X64" s="11">
        <f t="shared" si="42"/>
        <v>75</v>
      </c>
      <c r="Y64" s="68">
        <f t="shared" si="43"/>
        <v>3</v>
      </c>
      <c r="Z64" s="16"/>
      <c r="AA64" s="16"/>
      <c r="AB64" s="127"/>
      <c r="AC64" s="157"/>
      <c r="AD64" s="107">
        <f t="shared" si="5"/>
        <v>0</v>
      </c>
      <c r="AE64" s="105"/>
    </row>
    <row r="65" spans="1:31" ht="15" customHeight="1" thickBot="1" x14ac:dyDescent="0.25">
      <c r="A65" s="37"/>
      <c r="B65" s="12">
        <v>12</v>
      </c>
      <c r="C65" s="28" t="s">
        <v>43</v>
      </c>
      <c r="D65" s="87" t="s">
        <v>185</v>
      </c>
      <c r="E65" s="101">
        <v>3</v>
      </c>
      <c r="F65" s="123">
        <v>15</v>
      </c>
      <c r="G65" s="127"/>
      <c r="H65" s="150"/>
      <c r="I65" s="150">
        <v>10</v>
      </c>
      <c r="J65" s="150"/>
      <c r="K65" s="150"/>
      <c r="L65" s="150">
        <v>10</v>
      </c>
      <c r="M65" s="150"/>
      <c r="N65" s="150"/>
      <c r="O65" s="150"/>
      <c r="P65" s="150"/>
      <c r="Q65" s="150"/>
      <c r="R65" s="150"/>
      <c r="S65" s="150">
        <v>40</v>
      </c>
      <c r="T65" s="127">
        <f t="shared" ref="T65" si="50">SUM(F65:Q65)</f>
        <v>35</v>
      </c>
      <c r="U65" s="127">
        <f t="shared" ref="U65" si="51">SUM(F65:S65)</f>
        <v>75</v>
      </c>
      <c r="V65" s="21" t="s">
        <v>27</v>
      </c>
      <c r="W65" s="125">
        <f t="shared" si="36"/>
        <v>3</v>
      </c>
      <c r="X65" s="11">
        <f t="shared" ref="X65" si="52">U65</f>
        <v>75</v>
      </c>
      <c r="Y65" s="68">
        <f t="shared" ref="Y65" si="53">W65</f>
        <v>3</v>
      </c>
      <c r="Z65" s="17"/>
      <c r="AA65" s="17"/>
      <c r="AB65" s="84"/>
      <c r="AC65" s="261"/>
      <c r="AD65" s="107">
        <f t="shared" si="5"/>
        <v>0</v>
      </c>
      <c r="AE65" s="106"/>
    </row>
    <row r="66" spans="1:31" ht="15" customHeight="1" thickBot="1" x14ac:dyDescent="0.25">
      <c r="A66" s="37" t="s">
        <v>204</v>
      </c>
      <c r="B66" s="12">
        <v>14</v>
      </c>
      <c r="C66" s="28" t="s">
        <v>43</v>
      </c>
      <c r="D66" s="87" t="s">
        <v>59</v>
      </c>
      <c r="E66" s="101">
        <v>2</v>
      </c>
      <c r="F66" s="123">
        <v>10</v>
      </c>
      <c r="G66" s="127"/>
      <c r="H66" s="150"/>
      <c r="I66" s="150">
        <v>40</v>
      </c>
      <c r="J66" s="150"/>
      <c r="K66" s="150"/>
      <c r="L66" s="150"/>
      <c r="M66" s="150"/>
      <c r="N66" s="150"/>
      <c r="O66" s="150"/>
      <c r="P66" s="150"/>
      <c r="Q66" s="150"/>
      <c r="R66" s="150"/>
      <c r="S66" s="150">
        <v>25</v>
      </c>
      <c r="T66" s="127">
        <f t="shared" si="38"/>
        <v>50</v>
      </c>
      <c r="U66" s="127">
        <f t="shared" si="39"/>
        <v>75</v>
      </c>
      <c r="V66" s="21" t="s">
        <v>27</v>
      </c>
      <c r="W66" s="125">
        <f t="shared" si="36"/>
        <v>3</v>
      </c>
      <c r="X66" s="11">
        <f t="shared" si="42"/>
        <v>75</v>
      </c>
      <c r="Y66" s="68">
        <f t="shared" si="43"/>
        <v>3</v>
      </c>
      <c r="Z66" s="16"/>
      <c r="AA66" s="16"/>
      <c r="AB66" s="127">
        <v>10</v>
      </c>
      <c r="AC66" s="157">
        <v>15</v>
      </c>
      <c r="AD66" s="107">
        <f t="shared" si="5"/>
        <v>25</v>
      </c>
      <c r="AE66" s="105">
        <v>1</v>
      </c>
    </row>
    <row r="67" spans="1:31" ht="15" customHeight="1" thickBot="1" x14ac:dyDescent="0.25">
      <c r="A67" s="37"/>
      <c r="B67" s="12">
        <v>15</v>
      </c>
      <c r="C67" s="28" t="s">
        <v>43</v>
      </c>
      <c r="D67" s="87" t="s">
        <v>58</v>
      </c>
      <c r="E67" s="101">
        <v>3</v>
      </c>
      <c r="F67" s="123">
        <v>10</v>
      </c>
      <c r="G67" s="127"/>
      <c r="H67" s="150"/>
      <c r="I67" s="150">
        <v>40</v>
      </c>
      <c r="J67" s="150"/>
      <c r="K67" s="150"/>
      <c r="L67" s="150"/>
      <c r="M67" s="150"/>
      <c r="N67" s="150"/>
      <c r="O67" s="150"/>
      <c r="P67" s="150"/>
      <c r="Q67" s="150"/>
      <c r="R67" s="150"/>
      <c r="S67" s="150">
        <v>25</v>
      </c>
      <c r="T67" s="127">
        <f t="shared" si="38"/>
        <v>50</v>
      </c>
      <c r="U67" s="127">
        <f t="shared" si="39"/>
        <v>75</v>
      </c>
      <c r="V67" s="19" t="s">
        <v>114</v>
      </c>
      <c r="W67" s="125">
        <f t="shared" si="36"/>
        <v>3</v>
      </c>
      <c r="X67" s="11">
        <f t="shared" si="42"/>
        <v>75</v>
      </c>
      <c r="Y67" s="68">
        <f t="shared" si="43"/>
        <v>3</v>
      </c>
      <c r="Z67" s="16"/>
      <c r="AA67" s="16"/>
      <c r="AB67" s="127"/>
      <c r="AC67" s="157"/>
      <c r="AD67" s="107">
        <f t="shared" si="5"/>
        <v>0</v>
      </c>
      <c r="AE67" s="105"/>
    </row>
    <row r="68" spans="1:31" ht="15" customHeight="1" thickBot="1" x14ac:dyDescent="0.25">
      <c r="A68" s="37"/>
      <c r="B68" s="12">
        <v>16</v>
      </c>
      <c r="C68" s="28" t="s">
        <v>43</v>
      </c>
      <c r="D68" s="87" t="s">
        <v>146</v>
      </c>
      <c r="E68" s="101">
        <v>7</v>
      </c>
      <c r="F68" s="123">
        <v>10</v>
      </c>
      <c r="G68" s="127"/>
      <c r="H68" s="150"/>
      <c r="I68" s="150">
        <v>90</v>
      </c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27">
        <f t="shared" si="38"/>
        <v>100</v>
      </c>
      <c r="U68" s="127">
        <f t="shared" si="39"/>
        <v>100</v>
      </c>
      <c r="V68" s="21" t="s">
        <v>27</v>
      </c>
      <c r="W68" s="125">
        <f t="shared" si="36"/>
        <v>4</v>
      </c>
      <c r="X68" s="11">
        <f t="shared" si="42"/>
        <v>100</v>
      </c>
      <c r="Y68" s="68">
        <f t="shared" si="43"/>
        <v>4</v>
      </c>
      <c r="Z68" s="16"/>
      <c r="AA68" s="16"/>
      <c r="AB68" s="127"/>
      <c r="AC68" s="157"/>
      <c r="AD68" s="107">
        <f t="shared" si="5"/>
        <v>0</v>
      </c>
      <c r="AE68" s="105"/>
    </row>
    <row r="69" spans="1:31" ht="13.5" thickBot="1" x14ac:dyDescent="0.25">
      <c r="A69" s="37"/>
      <c r="B69" s="12">
        <v>17</v>
      </c>
      <c r="C69" s="28" t="s">
        <v>43</v>
      </c>
      <c r="D69" s="87" t="s">
        <v>147</v>
      </c>
      <c r="E69" s="101">
        <v>8</v>
      </c>
      <c r="F69" s="123">
        <v>10</v>
      </c>
      <c r="G69" s="127"/>
      <c r="H69" s="150"/>
      <c r="I69" s="150">
        <v>90</v>
      </c>
      <c r="J69" s="150"/>
      <c r="K69" s="150"/>
      <c r="L69" s="150"/>
      <c r="M69" s="150"/>
      <c r="N69" s="150"/>
      <c r="O69" s="150"/>
      <c r="P69" s="150"/>
      <c r="Q69" s="150"/>
      <c r="R69" s="150"/>
      <c r="S69" s="150">
        <v>25</v>
      </c>
      <c r="T69" s="127">
        <f t="shared" si="38"/>
        <v>100</v>
      </c>
      <c r="U69" s="127">
        <f t="shared" si="39"/>
        <v>125</v>
      </c>
      <c r="V69" s="19" t="s">
        <v>114</v>
      </c>
      <c r="W69" s="125">
        <f t="shared" si="36"/>
        <v>5</v>
      </c>
      <c r="X69" s="11">
        <f t="shared" si="42"/>
        <v>125</v>
      </c>
      <c r="Y69" s="68">
        <f t="shared" si="43"/>
        <v>5</v>
      </c>
      <c r="Z69" s="16"/>
      <c r="AA69" s="16"/>
      <c r="AB69" s="127"/>
      <c r="AC69" s="157"/>
      <c r="AD69" s="107">
        <f t="shared" si="5"/>
        <v>0</v>
      </c>
      <c r="AE69" s="105"/>
    </row>
    <row r="70" spans="1:31" ht="15" customHeight="1" thickBot="1" x14ac:dyDescent="0.25">
      <c r="A70" s="55"/>
      <c r="B70" s="12">
        <v>19</v>
      </c>
      <c r="C70" s="28" t="s">
        <v>43</v>
      </c>
      <c r="D70" s="87" t="s">
        <v>145</v>
      </c>
      <c r="E70" s="101">
        <v>7</v>
      </c>
      <c r="F70" s="123">
        <v>15</v>
      </c>
      <c r="G70" s="127"/>
      <c r="H70" s="150"/>
      <c r="I70" s="150">
        <v>10</v>
      </c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27">
        <f t="shared" si="38"/>
        <v>25</v>
      </c>
      <c r="U70" s="127">
        <f t="shared" si="39"/>
        <v>25</v>
      </c>
      <c r="V70" s="21" t="s">
        <v>27</v>
      </c>
      <c r="W70" s="125">
        <f t="shared" si="36"/>
        <v>1</v>
      </c>
      <c r="X70" s="11">
        <f t="shared" si="42"/>
        <v>25</v>
      </c>
      <c r="Y70" s="68">
        <f t="shared" si="43"/>
        <v>1</v>
      </c>
      <c r="Z70" s="16"/>
      <c r="AA70" s="16"/>
      <c r="AB70" s="127"/>
      <c r="AC70" s="157"/>
      <c r="AD70" s="107">
        <f t="shared" si="5"/>
        <v>0</v>
      </c>
      <c r="AE70" s="105"/>
    </row>
    <row r="71" spans="1:31" ht="15" customHeight="1" thickBot="1" x14ac:dyDescent="0.25">
      <c r="A71" s="55"/>
      <c r="B71" s="12">
        <v>20</v>
      </c>
      <c r="C71" s="28" t="s">
        <v>43</v>
      </c>
      <c r="D71" s="87" t="s">
        <v>140</v>
      </c>
      <c r="E71" s="101">
        <v>8</v>
      </c>
      <c r="F71" s="123">
        <v>10</v>
      </c>
      <c r="G71" s="127"/>
      <c r="H71" s="127"/>
      <c r="I71" s="127">
        <v>15</v>
      </c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>
        <f t="shared" si="38"/>
        <v>25</v>
      </c>
      <c r="U71" s="127">
        <f t="shared" si="39"/>
        <v>25</v>
      </c>
      <c r="V71" s="21" t="s">
        <v>27</v>
      </c>
      <c r="W71" s="125">
        <f t="shared" si="36"/>
        <v>1</v>
      </c>
      <c r="X71" s="11">
        <f t="shared" si="42"/>
        <v>25</v>
      </c>
      <c r="Y71" s="68">
        <f t="shared" si="43"/>
        <v>1</v>
      </c>
      <c r="Z71" s="16"/>
      <c r="AA71" s="16"/>
      <c r="AB71" s="127"/>
      <c r="AC71" s="157"/>
      <c r="AD71" s="107">
        <f t="shared" si="5"/>
        <v>0</v>
      </c>
      <c r="AE71" s="105"/>
    </row>
    <row r="72" spans="1:31" ht="15" customHeight="1" thickBot="1" x14ac:dyDescent="0.25">
      <c r="A72" s="37"/>
      <c r="B72" s="12">
        <v>21</v>
      </c>
      <c r="C72" s="28" t="s">
        <v>43</v>
      </c>
      <c r="D72" s="87" t="s">
        <v>86</v>
      </c>
      <c r="E72" s="101">
        <v>8</v>
      </c>
      <c r="F72" s="123">
        <v>15</v>
      </c>
      <c r="G72" s="127"/>
      <c r="H72" s="127">
        <v>15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>
        <v>20</v>
      </c>
      <c r="T72" s="127">
        <f t="shared" si="38"/>
        <v>30</v>
      </c>
      <c r="U72" s="127">
        <f t="shared" si="39"/>
        <v>50</v>
      </c>
      <c r="V72" s="21" t="s">
        <v>114</v>
      </c>
      <c r="W72" s="125">
        <f t="shared" si="36"/>
        <v>2</v>
      </c>
      <c r="X72" s="11">
        <f t="shared" si="42"/>
        <v>50</v>
      </c>
      <c r="Y72" s="68">
        <f t="shared" si="43"/>
        <v>2</v>
      </c>
      <c r="Z72" s="16"/>
      <c r="AA72" s="16"/>
      <c r="AB72" s="127"/>
      <c r="AC72" s="157"/>
      <c r="AD72" s="107">
        <f t="shared" si="5"/>
        <v>0</v>
      </c>
      <c r="AE72" s="105"/>
    </row>
    <row r="73" spans="1:31" ht="15" customHeight="1" thickBot="1" x14ac:dyDescent="0.25">
      <c r="A73" s="37"/>
      <c r="B73" s="12">
        <v>22</v>
      </c>
      <c r="C73" s="28" t="s">
        <v>43</v>
      </c>
      <c r="D73" s="87" t="s">
        <v>49</v>
      </c>
      <c r="E73" s="101">
        <v>1</v>
      </c>
      <c r="F73" s="123">
        <v>5</v>
      </c>
      <c r="G73" s="127"/>
      <c r="H73" s="127">
        <v>10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>
        <v>10</v>
      </c>
      <c r="T73" s="127">
        <f t="shared" si="38"/>
        <v>15</v>
      </c>
      <c r="U73" s="127">
        <f t="shared" si="39"/>
        <v>25</v>
      </c>
      <c r="V73" s="21" t="s">
        <v>27</v>
      </c>
      <c r="W73" s="125">
        <f t="shared" si="36"/>
        <v>1</v>
      </c>
      <c r="X73" s="11">
        <f t="shared" si="42"/>
        <v>25</v>
      </c>
      <c r="Y73" s="68">
        <f t="shared" si="43"/>
        <v>1</v>
      </c>
      <c r="Z73" s="16"/>
      <c r="AA73" s="16"/>
      <c r="AB73" s="127"/>
      <c r="AC73" s="157"/>
      <c r="AD73" s="107">
        <f t="shared" si="5"/>
        <v>0</v>
      </c>
      <c r="AE73" s="105"/>
    </row>
    <row r="74" spans="1:31" ht="15.95" customHeight="1" thickBot="1" x14ac:dyDescent="0.25">
      <c r="A74" s="37"/>
      <c r="B74" s="12">
        <v>23</v>
      </c>
      <c r="C74" s="28" t="s">
        <v>43</v>
      </c>
      <c r="D74" s="87" t="s">
        <v>50</v>
      </c>
      <c r="E74" s="102">
        <v>1</v>
      </c>
      <c r="F74" s="123">
        <v>5</v>
      </c>
      <c r="G74" s="127">
        <v>10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>
        <v>10</v>
      </c>
      <c r="T74" s="127">
        <f t="shared" si="38"/>
        <v>15</v>
      </c>
      <c r="U74" s="127">
        <f t="shared" si="39"/>
        <v>25</v>
      </c>
      <c r="V74" s="21" t="s">
        <v>27</v>
      </c>
      <c r="W74" s="125">
        <f t="shared" si="36"/>
        <v>1</v>
      </c>
      <c r="X74" s="11">
        <f t="shared" si="42"/>
        <v>25</v>
      </c>
      <c r="Y74" s="68">
        <f t="shared" si="43"/>
        <v>1</v>
      </c>
      <c r="Z74" s="16"/>
      <c r="AA74" s="16"/>
      <c r="AB74" s="168"/>
      <c r="AC74" s="176"/>
      <c r="AD74" s="255">
        <f t="shared" si="5"/>
        <v>0</v>
      </c>
      <c r="AE74" s="108"/>
    </row>
    <row r="75" spans="1:31" ht="15" customHeight="1" thickBot="1" x14ac:dyDescent="0.25">
      <c r="A75" s="37"/>
      <c r="B75" s="399" t="s">
        <v>31</v>
      </c>
      <c r="C75" s="400"/>
      <c r="D75" s="401"/>
      <c r="E75" s="304"/>
      <c r="F75" s="11">
        <f>SUM(F54:F74)</f>
        <v>205</v>
      </c>
      <c r="G75" s="11">
        <f t="shared" ref="G75:W75" si="54">SUM(G54:G74)</f>
        <v>10</v>
      </c>
      <c r="H75" s="11">
        <f t="shared" si="54"/>
        <v>85</v>
      </c>
      <c r="I75" s="11">
        <f t="shared" si="54"/>
        <v>475</v>
      </c>
      <c r="J75" s="11">
        <f t="shared" si="54"/>
        <v>0</v>
      </c>
      <c r="K75" s="11">
        <f t="shared" si="54"/>
        <v>0</v>
      </c>
      <c r="L75" s="11">
        <f t="shared" si="54"/>
        <v>10</v>
      </c>
      <c r="M75" s="11">
        <f t="shared" si="54"/>
        <v>0</v>
      </c>
      <c r="N75" s="11">
        <f t="shared" si="54"/>
        <v>0</v>
      </c>
      <c r="O75" s="11">
        <f t="shared" si="54"/>
        <v>0</v>
      </c>
      <c r="P75" s="11">
        <f t="shared" si="54"/>
        <v>0</v>
      </c>
      <c r="Q75" s="11">
        <f t="shared" si="54"/>
        <v>25</v>
      </c>
      <c r="R75" s="11">
        <f t="shared" si="54"/>
        <v>0</v>
      </c>
      <c r="S75" s="11">
        <f t="shared" si="54"/>
        <v>415</v>
      </c>
      <c r="T75" s="11">
        <f>SUM(T54:T74)</f>
        <v>810</v>
      </c>
      <c r="U75" s="11">
        <f t="shared" si="54"/>
        <v>1225</v>
      </c>
      <c r="V75" s="11"/>
      <c r="W75" s="66">
        <f t="shared" si="54"/>
        <v>49</v>
      </c>
      <c r="X75" s="11">
        <f t="shared" si="40"/>
        <v>1225</v>
      </c>
      <c r="Y75" s="11">
        <f>SUM(Y54:Y74)</f>
        <v>49</v>
      </c>
      <c r="Z75" s="16"/>
      <c r="AA75" s="112" t="s">
        <v>176</v>
      </c>
      <c r="AB75" s="109">
        <f>SUM(AB54:AB74)</f>
        <v>30</v>
      </c>
      <c r="AC75" s="109">
        <f>SUM(AC54:AC74)</f>
        <v>45</v>
      </c>
      <c r="AD75" s="109">
        <f t="shared" si="5"/>
        <v>75</v>
      </c>
      <c r="AE75" s="109">
        <f>SUM(AE54:AE74)</f>
        <v>3</v>
      </c>
    </row>
    <row r="76" spans="1:31" ht="15" customHeight="1" thickBot="1" x14ac:dyDescent="0.25">
      <c r="A76" s="37"/>
      <c r="B76" s="402" t="s">
        <v>89</v>
      </c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4"/>
      <c r="Z76" s="16"/>
      <c r="AA76" s="16"/>
      <c r="AB76" s="370" t="s">
        <v>153</v>
      </c>
      <c r="AC76" s="371"/>
      <c r="AD76" s="371"/>
      <c r="AE76" s="372"/>
    </row>
    <row r="77" spans="1:31" ht="15" customHeight="1" thickBot="1" x14ac:dyDescent="0.25">
      <c r="A77" s="37"/>
      <c r="B77" s="20">
        <v>1</v>
      </c>
      <c r="C77" s="27" t="s">
        <v>43</v>
      </c>
      <c r="D77" s="91" t="s">
        <v>205</v>
      </c>
      <c r="E77" s="100">
        <v>2</v>
      </c>
      <c r="F77" s="13">
        <v>25</v>
      </c>
      <c r="G77" s="127"/>
      <c r="H77" s="127"/>
      <c r="I77" s="4"/>
      <c r="J77" s="4"/>
      <c r="K77" s="4"/>
      <c r="L77" s="4"/>
      <c r="M77" s="4"/>
      <c r="N77" s="4"/>
      <c r="O77" s="4"/>
      <c r="P77" s="4"/>
      <c r="Q77" s="127"/>
      <c r="R77" s="4"/>
      <c r="S77" s="127">
        <v>25</v>
      </c>
      <c r="T77" s="127">
        <f t="shared" ref="T77" si="55">SUM(F77:Q77)</f>
        <v>25</v>
      </c>
      <c r="U77" s="127">
        <f t="shared" ref="U77" si="56">SUM(F77:S77)</f>
        <v>50</v>
      </c>
      <c r="V77" s="21" t="s">
        <v>27</v>
      </c>
      <c r="W77" s="70">
        <f t="shared" ref="W77" si="57">IF(U77=0,0,IF(U77&lt;25,0.5,TRUNC(U77/25)))</f>
        <v>2</v>
      </c>
      <c r="X77" s="11">
        <f t="shared" ref="X77" si="58">U77</f>
        <v>50</v>
      </c>
      <c r="Y77" s="68">
        <f t="shared" ref="Y77" si="59">W77</f>
        <v>2</v>
      </c>
      <c r="Z77" s="16"/>
      <c r="AA77" s="16"/>
      <c r="AB77" s="124"/>
      <c r="AC77" s="153"/>
      <c r="AD77" s="253">
        <f t="shared" si="5"/>
        <v>0</v>
      </c>
      <c r="AE77" s="253"/>
    </row>
    <row r="78" spans="1:31" ht="15" customHeight="1" thickBot="1" x14ac:dyDescent="0.25">
      <c r="A78" s="37"/>
      <c r="B78" s="20">
        <v>2</v>
      </c>
      <c r="C78" s="27" t="s">
        <v>43</v>
      </c>
      <c r="D78" s="87" t="s">
        <v>206</v>
      </c>
      <c r="E78" s="208">
        <v>3</v>
      </c>
      <c r="F78" s="13">
        <v>25</v>
      </c>
      <c r="G78" s="127"/>
      <c r="H78" s="127"/>
      <c r="I78" s="4"/>
      <c r="J78" s="4"/>
      <c r="K78" s="4"/>
      <c r="L78" s="4"/>
      <c r="M78" s="4"/>
      <c r="N78" s="4"/>
      <c r="O78" s="4"/>
      <c r="P78" s="4"/>
      <c r="Q78" s="127"/>
      <c r="R78" s="4"/>
      <c r="S78" s="127">
        <v>25</v>
      </c>
      <c r="T78" s="127">
        <f t="shared" ref="T78" si="60">SUM(F78:Q78)</f>
        <v>25</v>
      </c>
      <c r="U78" s="127">
        <f t="shared" ref="U78" si="61">SUM(F78:S78)</f>
        <v>50</v>
      </c>
      <c r="V78" s="21" t="s">
        <v>114</v>
      </c>
      <c r="W78" s="70">
        <f t="shared" ref="W78:W123" si="62">IF(U78=0,0,IF(U78&lt;25,0.5,TRUNC(U78/25)))</f>
        <v>2</v>
      </c>
      <c r="X78" s="11">
        <f t="shared" ref="X78:X88" si="63">U78</f>
        <v>50</v>
      </c>
      <c r="Y78" s="68">
        <f t="shared" ref="Y78:Y88" si="64">W78</f>
        <v>2</v>
      </c>
      <c r="Z78" s="16"/>
      <c r="AA78" s="16"/>
      <c r="AB78" s="127"/>
      <c r="AC78" s="157"/>
      <c r="AD78" s="107">
        <f t="shared" si="5"/>
        <v>0</v>
      </c>
      <c r="AE78" s="107"/>
    </row>
    <row r="79" spans="1:31" ht="15" customHeight="1" thickBot="1" x14ac:dyDescent="0.25">
      <c r="A79" s="37"/>
      <c r="B79" s="20">
        <v>2</v>
      </c>
      <c r="C79" s="27" t="s">
        <v>43</v>
      </c>
      <c r="D79" s="99" t="s">
        <v>61</v>
      </c>
      <c r="E79" s="101">
        <v>5</v>
      </c>
      <c r="F79" s="13">
        <v>25</v>
      </c>
      <c r="G79" s="127"/>
      <c r="H79" s="127"/>
      <c r="I79" s="4"/>
      <c r="J79" s="4"/>
      <c r="K79" s="4"/>
      <c r="L79" s="4"/>
      <c r="M79" s="4"/>
      <c r="N79" s="4"/>
      <c r="O79" s="4"/>
      <c r="P79" s="4"/>
      <c r="Q79" s="127"/>
      <c r="R79" s="4"/>
      <c r="S79" s="127"/>
      <c r="T79" s="127">
        <f t="shared" ref="T79:T122" si="65">SUM(F79:Q79)</f>
        <v>25</v>
      </c>
      <c r="U79" s="127">
        <f t="shared" ref="U79:U111" si="66">SUM(F79:S79)</f>
        <v>25</v>
      </c>
      <c r="V79" s="21" t="s">
        <v>27</v>
      </c>
      <c r="W79" s="70">
        <f t="shared" si="62"/>
        <v>1</v>
      </c>
      <c r="X79" s="11">
        <f t="shared" si="63"/>
        <v>25</v>
      </c>
      <c r="Y79" s="68">
        <f t="shared" si="64"/>
        <v>1</v>
      </c>
      <c r="Z79" s="16"/>
      <c r="AA79" s="16"/>
      <c r="AB79" s="127"/>
      <c r="AC79" s="157"/>
      <c r="AD79" s="107">
        <f t="shared" si="5"/>
        <v>0</v>
      </c>
      <c r="AE79" s="105"/>
    </row>
    <row r="80" spans="1:31" ht="15" customHeight="1" thickBot="1" x14ac:dyDescent="0.25">
      <c r="A80" s="37"/>
      <c r="B80" s="20">
        <v>3</v>
      </c>
      <c r="C80" s="27" t="s">
        <v>43</v>
      </c>
      <c r="D80" s="99" t="s">
        <v>156</v>
      </c>
      <c r="E80" s="101">
        <v>3</v>
      </c>
      <c r="F80" s="13">
        <v>15</v>
      </c>
      <c r="G80" s="127"/>
      <c r="H80" s="127"/>
      <c r="I80" s="4"/>
      <c r="J80" s="4"/>
      <c r="K80" s="4"/>
      <c r="L80" s="4"/>
      <c r="M80" s="4"/>
      <c r="N80" s="4"/>
      <c r="O80" s="4"/>
      <c r="P80" s="4"/>
      <c r="Q80" s="127"/>
      <c r="R80" s="4"/>
      <c r="S80" s="127">
        <v>35</v>
      </c>
      <c r="T80" s="127">
        <f t="shared" si="65"/>
        <v>15</v>
      </c>
      <c r="U80" s="127">
        <f t="shared" si="66"/>
        <v>50</v>
      </c>
      <c r="V80" s="21" t="s">
        <v>114</v>
      </c>
      <c r="W80" s="70">
        <f t="shared" si="62"/>
        <v>2</v>
      </c>
      <c r="X80" s="11">
        <f t="shared" si="63"/>
        <v>50</v>
      </c>
      <c r="Y80" s="68">
        <f t="shared" si="64"/>
        <v>2</v>
      </c>
      <c r="Z80" s="16"/>
      <c r="AA80" s="16"/>
      <c r="AB80" s="127"/>
      <c r="AC80" s="157"/>
      <c r="AD80" s="107">
        <f t="shared" si="5"/>
        <v>0</v>
      </c>
      <c r="AE80" s="105"/>
    </row>
    <row r="81" spans="1:31" ht="15" customHeight="1" thickBot="1" x14ac:dyDescent="0.25">
      <c r="A81" s="37"/>
      <c r="B81" s="20">
        <v>4</v>
      </c>
      <c r="C81" s="27" t="s">
        <v>43</v>
      </c>
      <c r="D81" s="99" t="s">
        <v>207</v>
      </c>
      <c r="E81" s="101">
        <v>2</v>
      </c>
      <c r="F81" s="13">
        <v>25</v>
      </c>
      <c r="G81" s="127"/>
      <c r="H81" s="127"/>
      <c r="I81" s="4"/>
      <c r="J81" s="4"/>
      <c r="K81" s="4"/>
      <c r="L81" s="4"/>
      <c r="M81" s="4"/>
      <c r="N81" s="4"/>
      <c r="O81" s="4"/>
      <c r="P81" s="4"/>
      <c r="Q81" s="127"/>
      <c r="R81" s="4"/>
      <c r="S81" s="127">
        <v>25</v>
      </c>
      <c r="T81" s="127">
        <f t="shared" ref="T81" si="67">SUM(F81:Q81)</f>
        <v>25</v>
      </c>
      <c r="U81" s="127">
        <f t="shared" ref="U81" si="68">SUM(F81:S81)</f>
        <v>50</v>
      </c>
      <c r="V81" s="21" t="s">
        <v>27</v>
      </c>
      <c r="W81" s="70">
        <f t="shared" ref="W81" si="69">IF(U81=0,0,IF(U81&lt;25,0.5,TRUNC(U81/25)))</f>
        <v>2</v>
      </c>
      <c r="X81" s="11">
        <f t="shared" ref="X81" si="70">U81</f>
        <v>50</v>
      </c>
      <c r="Y81" s="68">
        <f t="shared" ref="Y81" si="71">W81</f>
        <v>2</v>
      </c>
      <c r="Z81" s="16"/>
      <c r="AA81" s="16"/>
      <c r="AB81" s="127"/>
      <c r="AC81" s="157"/>
      <c r="AD81" s="107">
        <f t="shared" si="5"/>
        <v>0</v>
      </c>
      <c r="AE81" s="105"/>
    </row>
    <row r="82" spans="1:31" ht="15" customHeight="1" thickBot="1" x14ac:dyDescent="0.25">
      <c r="A82" s="37"/>
      <c r="B82" s="20">
        <v>4</v>
      </c>
      <c r="C82" s="27" t="s">
        <v>43</v>
      </c>
      <c r="D82" s="99" t="s">
        <v>208</v>
      </c>
      <c r="E82" s="101">
        <v>3</v>
      </c>
      <c r="F82" s="13">
        <v>25</v>
      </c>
      <c r="G82" s="127"/>
      <c r="H82" s="127"/>
      <c r="I82" s="4"/>
      <c r="J82" s="4"/>
      <c r="K82" s="4"/>
      <c r="L82" s="4"/>
      <c r="M82" s="4"/>
      <c r="N82" s="4"/>
      <c r="O82" s="4"/>
      <c r="P82" s="4"/>
      <c r="Q82" s="127"/>
      <c r="R82" s="4"/>
      <c r="S82" s="127">
        <v>25</v>
      </c>
      <c r="T82" s="127">
        <f t="shared" si="65"/>
        <v>25</v>
      </c>
      <c r="U82" s="127">
        <f t="shared" si="66"/>
        <v>50</v>
      </c>
      <c r="V82" s="21" t="s">
        <v>114</v>
      </c>
      <c r="W82" s="70">
        <f t="shared" si="62"/>
        <v>2</v>
      </c>
      <c r="X82" s="11">
        <f t="shared" si="63"/>
        <v>50</v>
      </c>
      <c r="Y82" s="68">
        <f t="shared" si="64"/>
        <v>2</v>
      </c>
      <c r="Z82" s="16"/>
      <c r="AA82" s="16"/>
      <c r="AB82" s="127"/>
      <c r="AC82" s="157"/>
      <c r="AD82" s="107">
        <f t="shared" si="5"/>
        <v>0</v>
      </c>
      <c r="AE82" s="105"/>
    </row>
    <row r="83" spans="1:31" ht="15" customHeight="1" thickBot="1" x14ac:dyDescent="0.25">
      <c r="A83" s="37"/>
      <c r="B83" s="20">
        <v>5</v>
      </c>
      <c r="C83" s="27" t="s">
        <v>43</v>
      </c>
      <c r="D83" s="99" t="s">
        <v>98</v>
      </c>
      <c r="E83" s="101">
        <v>3</v>
      </c>
      <c r="F83" s="13">
        <v>15</v>
      </c>
      <c r="G83" s="127"/>
      <c r="H83" s="127"/>
      <c r="I83" s="4"/>
      <c r="J83" s="4"/>
      <c r="K83" s="4"/>
      <c r="L83" s="4"/>
      <c r="M83" s="4"/>
      <c r="N83" s="4"/>
      <c r="O83" s="4"/>
      <c r="P83" s="4"/>
      <c r="Q83" s="127"/>
      <c r="R83" s="4"/>
      <c r="S83" s="127">
        <v>10</v>
      </c>
      <c r="T83" s="127">
        <f t="shared" si="65"/>
        <v>15</v>
      </c>
      <c r="U83" s="127">
        <f t="shared" si="66"/>
        <v>25</v>
      </c>
      <c r="V83" s="21" t="s">
        <v>27</v>
      </c>
      <c r="W83" s="70">
        <f t="shared" si="62"/>
        <v>1</v>
      </c>
      <c r="X83" s="11">
        <f t="shared" si="63"/>
        <v>25</v>
      </c>
      <c r="Y83" s="68">
        <f t="shared" si="64"/>
        <v>1</v>
      </c>
      <c r="Z83" s="16"/>
      <c r="AA83" s="16"/>
      <c r="AB83" s="127"/>
      <c r="AC83" s="157"/>
      <c r="AD83" s="107">
        <f t="shared" si="5"/>
        <v>0</v>
      </c>
      <c r="AE83" s="105"/>
    </row>
    <row r="84" spans="1:31" ht="15" customHeight="1" thickBot="1" x14ac:dyDescent="0.25">
      <c r="A84" s="37"/>
      <c r="B84" s="20">
        <v>6</v>
      </c>
      <c r="C84" s="27" t="s">
        <v>43</v>
      </c>
      <c r="D84" s="99" t="s">
        <v>99</v>
      </c>
      <c r="E84" s="101">
        <v>3</v>
      </c>
      <c r="F84" s="13">
        <v>15</v>
      </c>
      <c r="G84" s="127"/>
      <c r="H84" s="127"/>
      <c r="I84" s="4"/>
      <c r="J84" s="4"/>
      <c r="K84" s="4"/>
      <c r="L84" s="4"/>
      <c r="M84" s="4"/>
      <c r="N84" s="4"/>
      <c r="O84" s="4"/>
      <c r="P84" s="4"/>
      <c r="Q84" s="127"/>
      <c r="R84" s="4"/>
      <c r="S84" s="127">
        <v>10</v>
      </c>
      <c r="T84" s="127">
        <f t="shared" si="65"/>
        <v>15</v>
      </c>
      <c r="U84" s="127">
        <f t="shared" si="66"/>
        <v>25</v>
      </c>
      <c r="V84" s="21" t="s">
        <v>27</v>
      </c>
      <c r="W84" s="70">
        <f t="shared" si="62"/>
        <v>1</v>
      </c>
      <c r="X84" s="11">
        <f t="shared" si="63"/>
        <v>25</v>
      </c>
      <c r="Y84" s="68">
        <f t="shared" si="64"/>
        <v>1</v>
      </c>
      <c r="Z84" s="16"/>
      <c r="AA84" s="16"/>
      <c r="AB84" s="127"/>
      <c r="AC84" s="157"/>
      <c r="AD84" s="107">
        <f t="shared" ref="AD84:AD148" si="72">SUM(AB84:AC84)</f>
        <v>0</v>
      </c>
      <c r="AE84" s="105"/>
    </row>
    <row r="85" spans="1:31" ht="15" customHeight="1" thickBot="1" x14ac:dyDescent="0.25">
      <c r="A85" s="37"/>
      <c r="B85" s="20">
        <v>7</v>
      </c>
      <c r="C85" s="27" t="s">
        <v>43</v>
      </c>
      <c r="D85" s="99" t="s">
        <v>209</v>
      </c>
      <c r="E85" s="101">
        <v>3</v>
      </c>
      <c r="F85" s="13">
        <v>15</v>
      </c>
      <c r="G85" s="127"/>
      <c r="H85" s="127"/>
      <c r="I85" s="4"/>
      <c r="J85" s="4"/>
      <c r="K85" s="4"/>
      <c r="L85" s="4"/>
      <c r="M85" s="4"/>
      <c r="N85" s="4"/>
      <c r="O85" s="4"/>
      <c r="P85" s="4"/>
      <c r="Q85" s="127"/>
      <c r="R85" s="4"/>
      <c r="S85" s="127">
        <v>35</v>
      </c>
      <c r="T85" s="127">
        <f t="shared" ref="T85" si="73">SUM(F85:Q85)</f>
        <v>15</v>
      </c>
      <c r="U85" s="127">
        <f t="shared" ref="U85" si="74">SUM(F85:S85)</f>
        <v>50</v>
      </c>
      <c r="V85" s="21" t="s">
        <v>27</v>
      </c>
      <c r="W85" s="70">
        <f t="shared" ref="W85" si="75">IF(U85=0,0,IF(U85&lt;25,0.5,TRUNC(U85/25)))</f>
        <v>2</v>
      </c>
      <c r="X85" s="11">
        <f t="shared" ref="X85" si="76">U85</f>
        <v>50</v>
      </c>
      <c r="Y85" s="68">
        <f t="shared" ref="Y85" si="77">W85</f>
        <v>2</v>
      </c>
      <c r="Z85" s="16"/>
      <c r="AA85" s="16"/>
      <c r="AB85" s="127"/>
      <c r="AC85" s="157"/>
      <c r="AD85" s="107">
        <f t="shared" si="72"/>
        <v>0</v>
      </c>
      <c r="AE85" s="105"/>
    </row>
    <row r="86" spans="1:31" ht="15" customHeight="1" thickBot="1" x14ac:dyDescent="0.25">
      <c r="A86" s="37"/>
      <c r="B86" s="20">
        <v>7</v>
      </c>
      <c r="C86" s="27" t="s">
        <v>43</v>
      </c>
      <c r="D86" s="99" t="s">
        <v>210</v>
      </c>
      <c r="E86" s="101">
        <v>4</v>
      </c>
      <c r="F86" s="13">
        <v>10</v>
      </c>
      <c r="G86" s="127"/>
      <c r="H86" s="127"/>
      <c r="I86" s="4"/>
      <c r="J86" s="4"/>
      <c r="K86" s="4"/>
      <c r="L86" s="4"/>
      <c r="M86" s="4"/>
      <c r="N86" s="4"/>
      <c r="O86" s="4"/>
      <c r="P86" s="4"/>
      <c r="Q86" s="127"/>
      <c r="R86" s="4"/>
      <c r="S86" s="127">
        <v>40</v>
      </c>
      <c r="T86" s="127">
        <f t="shared" si="65"/>
        <v>10</v>
      </c>
      <c r="U86" s="127">
        <f t="shared" si="66"/>
        <v>50</v>
      </c>
      <c r="V86" s="21" t="s">
        <v>114</v>
      </c>
      <c r="W86" s="70">
        <f t="shared" si="62"/>
        <v>2</v>
      </c>
      <c r="X86" s="11">
        <f t="shared" si="63"/>
        <v>50</v>
      </c>
      <c r="Y86" s="68">
        <f t="shared" si="64"/>
        <v>2</v>
      </c>
      <c r="Z86" s="16"/>
      <c r="AA86" s="16"/>
      <c r="AB86" s="127"/>
      <c r="AC86" s="157"/>
      <c r="AD86" s="107">
        <f t="shared" si="72"/>
        <v>0</v>
      </c>
      <c r="AE86" s="105"/>
    </row>
    <row r="87" spans="1:31" ht="15" customHeight="1" thickBot="1" x14ac:dyDescent="0.25">
      <c r="A87" s="37"/>
      <c r="B87" s="20">
        <v>8</v>
      </c>
      <c r="C87" s="27" t="s">
        <v>43</v>
      </c>
      <c r="D87" s="99" t="s">
        <v>100</v>
      </c>
      <c r="E87" s="101">
        <v>4</v>
      </c>
      <c r="F87" s="13">
        <v>15</v>
      </c>
      <c r="G87" s="127"/>
      <c r="H87" s="127"/>
      <c r="I87" s="4"/>
      <c r="J87" s="4"/>
      <c r="K87" s="4"/>
      <c r="L87" s="4"/>
      <c r="M87" s="4"/>
      <c r="N87" s="4"/>
      <c r="O87" s="4"/>
      <c r="P87" s="4"/>
      <c r="Q87" s="127"/>
      <c r="R87" s="4"/>
      <c r="S87" s="127">
        <v>10</v>
      </c>
      <c r="T87" s="127">
        <f t="shared" si="65"/>
        <v>15</v>
      </c>
      <c r="U87" s="127">
        <f t="shared" si="66"/>
        <v>25</v>
      </c>
      <c r="V87" s="21" t="s">
        <v>27</v>
      </c>
      <c r="W87" s="70">
        <f t="shared" si="62"/>
        <v>1</v>
      </c>
      <c r="X87" s="11">
        <f t="shared" si="63"/>
        <v>25</v>
      </c>
      <c r="Y87" s="68">
        <f t="shared" si="64"/>
        <v>1</v>
      </c>
      <c r="Z87" s="16"/>
      <c r="AA87" s="16"/>
      <c r="AB87" s="127"/>
      <c r="AC87" s="157"/>
      <c r="AD87" s="107">
        <f t="shared" si="72"/>
        <v>0</v>
      </c>
      <c r="AE87" s="105"/>
    </row>
    <row r="88" spans="1:31" ht="15" customHeight="1" thickBot="1" x14ac:dyDescent="0.25">
      <c r="A88" s="37"/>
      <c r="B88" s="20">
        <v>9</v>
      </c>
      <c r="C88" s="27" t="s">
        <v>43</v>
      </c>
      <c r="D88" s="99" t="s">
        <v>37</v>
      </c>
      <c r="E88" s="101">
        <v>5</v>
      </c>
      <c r="F88" s="13">
        <v>15</v>
      </c>
      <c r="G88" s="127"/>
      <c r="H88" s="127"/>
      <c r="I88" s="4"/>
      <c r="J88" s="4"/>
      <c r="K88" s="4"/>
      <c r="L88" s="4"/>
      <c r="M88" s="4"/>
      <c r="N88" s="4"/>
      <c r="O88" s="4"/>
      <c r="P88" s="4"/>
      <c r="Q88" s="127"/>
      <c r="R88" s="4"/>
      <c r="S88" s="127">
        <v>10</v>
      </c>
      <c r="T88" s="127">
        <f t="shared" si="65"/>
        <v>15</v>
      </c>
      <c r="U88" s="127">
        <f t="shared" si="66"/>
        <v>25</v>
      </c>
      <c r="V88" s="21" t="s">
        <v>27</v>
      </c>
      <c r="W88" s="70">
        <f t="shared" si="62"/>
        <v>1</v>
      </c>
      <c r="X88" s="11">
        <f t="shared" si="63"/>
        <v>25</v>
      </c>
      <c r="Y88" s="68">
        <f t="shared" si="64"/>
        <v>1</v>
      </c>
      <c r="Z88" s="16"/>
      <c r="AA88" s="16"/>
      <c r="AB88" s="127"/>
      <c r="AC88" s="157"/>
      <c r="AD88" s="107">
        <f t="shared" si="72"/>
        <v>0</v>
      </c>
      <c r="AE88" s="105"/>
    </row>
    <row r="89" spans="1:31" ht="15" customHeight="1" thickBot="1" x14ac:dyDescent="0.25">
      <c r="A89" s="37"/>
      <c r="B89" s="20">
        <v>10</v>
      </c>
      <c r="C89" s="27" t="s">
        <v>43</v>
      </c>
      <c r="D89" s="99" t="s">
        <v>101</v>
      </c>
      <c r="E89" s="101">
        <v>4</v>
      </c>
      <c r="F89" s="13">
        <v>15</v>
      </c>
      <c r="G89" s="127"/>
      <c r="H89" s="127"/>
      <c r="I89" s="4"/>
      <c r="J89" s="4"/>
      <c r="K89" s="4"/>
      <c r="L89" s="4"/>
      <c r="M89" s="4"/>
      <c r="N89" s="4"/>
      <c r="O89" s="4"/>
      <c r="P89" s="4"/>
      <c r="Q89" s="127"/>
      <c r="R89" s="4"/>
      <c r="S89" s="127">
        <v>10</v>
      </c>
      <c r="T89" s="127">
        <f t="shared" si="65"/>
        <v>15</v>
      </c>
      <c r="U89" s="127">
        <f t="shared" si="66"/>
        <v>25</v>
      </c>
      <c r="V89" s="21" t="s">
        <v>27</v>
      </c>
      <c r="W89" s="70">
        <f t="shared" si="62"/>
        <v>1</v>
      </c>
      <c r="X89" s="11">
        <f t="shared" ref="X89:X123" si="78">U89</f>
        <v>25</v>
      </c>
      <c r="Y89" s="68">
        <f t="shared" ref="Y89:Y123" si="79">W89</f>
        <v>1</v>
      </c>
      <c r="Z89" s="16"/>
      <c r="AA89" s="16"/>
      <c r="AB89" s="127"/>
      <c r="AC89" s="157"/>
      <c r="AD89" s="107">
        <f t="shared" si="72"/>
        <v>0</v>
      </c>
      <c r="AE89" s="105"/>
    </row>
    <row r="90" spans="1:31" ht="15" customHeight="1" thickBot="1" x14ac:dyDescent="0.25">
      <c r="A90" s="37"/>
      <c r="B90" s="20">
        <v>11</v>
      </c>
      <c r="C90" s="27" t="s">
        <v>43</v>
      </c>
      <c r="D90" s="99" t="s">
        <v>36</v>
      </c>
      <c r="E90" s="101">
        <v>3</v>
      </c>
      <c r="F90" s="13">
        <v>15</v>
      </c>
      <c r="G90" s="127"/>
      <c r="H90" s="127"/>
      <c r="I90" s="4"/>
      <c r="J90" s="4"/>
      <c r="K90" s="4"/>
      <c r="L90" s="4"/>
      <c r="M90" s="4"/>
      <c r="N90" s="4"/>
      <c r="O90" s="4"/>
      <c r="P90" s="4"/>
      <c r="Q90" s="127"/>
      <c r="R90" s="4"/>
      <c r="S90" s="127">
        <v>10</v>
      </c>
      <c r="T90" s="127">
        <f t="shared" si="65"/>
        <v>15</v>
      </c>
      <c r="U90" s="127">
        <f t="shared" si="66"/>
        <v>25</v>
      </c>
      <c r="V90" s="21" t="s">
        <v>27</v>
      </c>
      <c r="W90" s="70">
        <f t="shared" si="62"/>
        <v>1</v>
      </c>
      <c r="X90" s="11">
        <f t="shared" si="78"/>
        <v>25</v>
      </c>
      <c r="Y90" s="68">
        <f t="shared" si="79"/>
        <v>1</v>
      </c>
      <c r="Z90" s="16"/>
      <c r="AA90" s="16"/>
      <c r="AB90" s="127"/>
      <c r="AC90" s="157"/>
      <c r="AD90" s="107">
        <f t="shared" si="72"/>
        <v>0</v>
      </c>
      <c r="AE90" s="105"/>
    </row>
    <row r="91" spans="1:31" ht="15" customHeight="1" thickBot="1" x14ac:dyDescent="0.25">
      <c r="A91" s="37"/>
      <c r="B91" s="20">
        <v>12</v>
      </c>
      <c r="C91" s="27" t="s">
        <v>43</v>
      </c>
      <c r="D91" s="99" t="s">
        <v>35</v>
      </c>
      <c r="E91" s="101">
        <v>5</v>
      </c>
      <c r="F91" s="13">
        <v>15</v>
      </c>
      <c r="G91" s="127"/>
      <c r="H91" s="127"/>
      <c r="I91" s="4"/>
      <c r="J91" s="4"/>
      <c r="K91" s="4"/>
      <c r="L91" s="4"/>
      <c r="M91" s="4"/>
      <c r="N91" s="4"/>
      <c r="O91" s="4"/>
      <c r="P91" s="4"/>
      <c r="Q91" s="127"/>
      <c r="R91" s="4"/>
      <c r="S91" s="127">
        <v>10</v>
      </c>
      <c r="T91" s="127">
        <f t="shared" si="65"/>
        <v>15</v>
      </c>
      <c r="U91" s="127">
        <f t="shared" si="66"/>
        <v>25</v>
      </c>
      <c r="V91" s="21" t="s">
        <v>27</v>
      </c>
      <c r="W91" s="70">
        <f t="shared" si="62"/>
        <v>1</v>
      </c>
      <c r="X91" s="11">
        <f t="shared" si="78"/>
        <v>25</v>
      </c>
      <c r="Y91" s="68">
        <f t="shared" si="79"/>
        <v>1</v>
      </c>
      <c r="Z91" s="16"/>
      <c r="AA91" s="16"/>
      <c r="AB91" s="127"/>
      <c r="AC91" s="157"/>
      <c r="AD91" s="107">
        <f t="shared" si="72"/>
        <v>0</v>
      </c>
      <c r="AE91" s="105"/>
    </row>
    <row r="92" spans="1:31" ht="15" customHeight="1" thickBot="1" x14ac:dyDescent="0.25">
      <c r="A92" s="37"/>
      <c r="B92" s="20">
        <v>13</v>
      </c>
      <c r="C92" s="27" t="s">
        <v>43</v>
      </c>
      <c r="D92" s="99" t="s">
        <v>60</v>
      </c>
      <c r="E92" s="101">
        <v>4</v>
      </c>
      <c r="F92" s="13">
        <v>10</v>
      </c>
      <c r="G92" s="127"/>
      <c r="H92" s="127"/>
      <c r="I92" s="4"/>
      <c r="J92" s="4"/>
      <c r="K92" s="4"/>
      <c r="L92" s="4"/>
      <c r="M92" s="4"/>
      <c r="N92" s="4"/>
      <c r="O92" s="4"/>
      <c r="P92" s="4"/>
      <c r="Q92" s="127"/>
      <c r="R92" s="4"/>
      <c r="S92" s="127">
        <v>15</v>
      </c>
      <c r="T92" s="127">
        <f t="shared" si="65"/>
        <v>10</v>
      </c>
      <c r="U92" s="127">
        <f t="shared" si="66"/>
        <v>25</v>
      </c>
      <c r="V92" s="21" t="s">
        <v>27</v>
      </c>
      <c r="W92" s="70">
        <f t="shared" si="62"/>
        <v>1</v>
      </c>
      <c r="X92" s="11">
        <f t="shared" si="78"/>
        <v>25</v>
      </c>
      <c r="Y92" s="68">
        <f t="shared" si="79"/>
        <v>1</v>
      </c>
      <c r="Z92" s="16"/>
      <c r="AA92" s="16"/>
      <c r="AB92" s="127"/>
      <c r="AC92" s="157"/>
      <c r="AD92" s="107">
        <f t="shared" si="72"/>
        <v>0</v>
      </c>
      <c r="AE92" s="105"/>
    </row>
    <row r="93" spans="1:31" ht="15" customHeight="1" thickBot="1" x14ac:dyDescent="0.25">
      <c r="A93" s="37"/>
      <c r="B93" s="20">
        <v>14</v>
      </c>
      <c r="C93" s="27" t="s">
        <v>43</v>
      </c>
      <c r="D93" s="99" t="s">
        <v>211</v>
      </c>
      <c r="E93" s="101">
        <v>4</v>
      </c>
      <c r="F93" s="13">
        <v>10</v>
      </c>
      <c r="G93" s="127"/>
      <c r="H93" s="127"/>
      <c r="I93" s="4"/>
      <c r="J93" s="4"/>
      <c r="K93" s="4"/>
      <c r="L93" s="4"/>
      <c r="M93" s="4"/>
      <c r="N93" s="4"/>
      <c r="O93" s="4"/>
      <c r="P93" s="4"/>
      <c r="Q93" s="127"/>
      <c r="R93" s="4"/>
      <c r="S93" s="127">
        <v>15</v>
      </c>
      <c r="T93" s="127">
        <f t="shared" ref="T93" si="80">SUM(F93:Q93)</f>
        <v>10</v>
      </c>
      <c r="U93" s="127">
        <f t="shared" ref="U93" si="81">SUM(F93:S93)</f>
        <v>25</v>
      </c>
      <c r="V93" s="21" t="s">
        <v>27</v>
      </c>
      <c r="W93" s="70">
        <f t="shared" ref="W93" si="82">IF(U93=0,0,IF(U93&lt;25,0.5,TRUNC(U93/25)))</f>
        <v>1</v>
      </c>
      <c r="X93" s="11">
        <f t="shared" ref="X93" si="83">U93</f>
        <v>25</v>
      </c>
      <c r="Y93" s="68">
        <f t="shared" ref="Y93" si="84">W93</f>
        <v>1</v>
      </c>
      <c r="Z93" s="16"/>
      <c r="AA93" s="16"/>
      <c r="AB93" s="127"/>
      <c r="AC93" s="157"/>
      <c r="AD93" s="107">
        <f t="shared" si="72"/>
        <v>0</v>
      </c>
      <c r="AE93" s="105"/>
    </row>
    <row r="94" spans="1:31" ht="15" customHeight="1" thickBot="1" x14ac:dyDescent="0.25">
      <c r="A94" s="37"/>
      <c r="B94" s="20">
        <v>14</v>
      </c>
      <c r="C94" s="27" t="s">
        <v>43</v>
      </c>
      <c r="D94" s="99" t="s">
        <v>212</v>
      </c>
      <c r="E94" s="101">
        <v>5</v>
      </c>
      <c r="F94" s="13">
        <v>10</v>
      </c>
      <c r="G94" s="127"/>
      <c r="H94" s="127"/>
      <c r="I94" s="4"/>
      <c r="J94" s="4"/>
      <c r="K94" s="4"/>
      <c r="L94" s="4"/>
      <c r="M94" s="4"/>
      <c r="N94" s="4"/>
      <c r="O94" s="4"/>
      <c r="P94" s="4"/>
      <c r="Q94" s="127"/>
      <c r="R94" s="4"/>
      <c r="S94" s="127">
        <v>15</v>
      </c>
      <c r="T94" s="127">
        <f t="shared" si="65"/>
        <v>10</v>
      </c>
      <c r="U94" s="127">
        <f t="shared" si="66"/>
        <v>25</v>
      </c>
      <c r="V94" s="21" t="s">
        <v>27</v>
      </c>
      <c r="W94" s="70">
        <f t="shared" si="62"/>
        <v>1</v>
      </c>
      <c r="X94" s="11">
        <f t="shared" si="78"/>
        <v>25</v>
      </c>
      <c r="Y94" s="68">
        <f t="shared" si="79"/>
        <v>1</v>
      </c>
      <c r="Z94" s="16"/>
      <c r="AA94" s="16"/>
      <c r="AB94" s="127"/>
      <c r="AC94" s="157"/>
      <c r="AD94" s="107">
        <f t="shared" si="72"/>
        <v>0</v>
      </c>
      <c r="AE94" s="105"/>
    </row>
    <row r="95" spans="1:31" ht="15" customHeight="1" thickBot="1" x14ac:dyDescent="0.25">
      <c r="A95" s="37"/>
      <c r="B95" s="20">
        <v>15</v>
      </c>
      <c r="C95" s="27" t="s">
        <v>43</v>
      </c>
      <c r="D95" s="120" t="s">
        <v>215</v>
      </c>
      <c r="E95" s="275">
        <v>3</v>
      </c>
      <c r="F95" s="149">
        <v>25</v>
      </c>
      <c r="G95" s="150"/>
      <c r="H95" s="150">
        <v>10</v>
      </c>
      <c r="I95" s="25"/>
      <c r="J95" s="25"/>
      <c r="K95" s="25"/>
      <c r="L95" s="25">
        <v>10</v>
      </c>
      <c r="M95" s="25"/>
      <c r="N95" s="25"/>
      <c r="O95" s="25"/>
      <c r="P95" s="25"/>
      <c r="Q95" s="127"/>
      <c r="R95" s="4"/>
      <c r="S95" s="127">
        <v>5</v>
      </c>
      <c r="T95" s="127">
        <f t="shared" ref="T95" si="85">SUM(F95:Q95)</f>
        <v>45</v>
      </c>
      <c r="U95" s="127">
        <f t="shared" ref="U95" si="86">SUM(F95:S95)</f>
        <v>50</v>
      </c>
      <c r="V95" s="21" t="s">
        <v>27</v>
      </c>
      <c r="W95" s="70">
        <f t="shared" ref="W95" si="87">IF(U95=0,0,IF(U95&lt;25,0.5,TRUNC(U95/25)))</f>
        <v>2</v>
      </c>
      <c r="X95" s="11">
        <f t="shared" ref="X95" si="88">U95</f>
        <v>50</v>
      </c>
      <c r="Y95" s="68">
        <f t="shared" ref="Y95" si="89">W95</f>
        <v>2</v>
      </c>
      <c r="Z95" s="16"/>
      <c r="AA95" s="16"/>
      <c r="AB95" s="127"/>
      <c r="AC95" s="157"/>
      <c r="AD95" s="107">
        <f t="shared" si="72"/>
        <v>0</v>
      </c>
      <c r="AE95" s="105"/>
    </row>
    <row r="96" spans="1:31" ht="15" customHeight="1" thickBot="1" x14ac:dyDescent="0.25">
      <c r="A96" s="37"/>
      <c r="B96" s="20">
        <v>15</v>
      </c>
      <c r="C96" s="27" t="s">
        <v>43</v>
      </c>
      <c r="D96" s="120" t="s">
        <v>216</v>
      </c>
      <c r="E96" s="275">
        <v>5</v>
      </c>
      <c r="F96" s="149">
        <v>20</v>
      </c>
      <c r="G96" s="150"/>
      <c r="H96" s="150">
        <v>5</v>
      </c>
      <c r="I96" s="25"/>
      <c r="J96" s="4"/>
      <c r="K96" s="4"/>
      <c r="L96" s="4">
        <v>10</v>
      </c>
      <c r="M96" s="4"/>
      <c r="N96" s="4"/>
      <c r="O96" s="4"/>
      <c r="P96" s="4"/>
      <c r="Q96" s="127"/>
      <c r="R96" s="4"/>
      <c r="S96" s="127">
        <v>15</v>
      </c>
      <c r="T96" s="127">
        <f t="shared" si="65"/>
        <v>35</v>
      </c>
      <c r="U96" s="127">
        <f t="shared" si="66"/>
        <v>50</v>
      </c>
      <c r="V96" s="21" t="s">
        <v>114</v>
      </c>
      <c r="W96" s="70">
        <f t="shared" si="62"/>
        <v>2</v>
      </c>
      <c r="X96" s="11">
        <f t="shared" si="78"/>
        <v>50</v>
      </c>
      <c r="Y96" s="68">
        <f t="shared" si="79"/>
        <v>2</v>
      </c>
      <c r="Z96" s="16"/>
      <c r="AA96" s="16"/>
      <c r="AB96" s="127"/>
      <c r="AC96" s="157"/>
      <c r="AD96" s="107">
        <f t="shared" si="72"/>
        <v>0</v>
      </c>
      <c r="AE96" s="105"/>
    </row>
    <row r="97" spans="1:31" ht="15" customHeight="1" thickBot="1" x14ac:dyDescent="0.25">
      <c r="A97" s="37"/>
      <c r="B97" s="20">
        <v>16</v>
      </c>
      <c r="C97" s="27" t="s">
        <v>43</v>
      </c>
      <c r="D97" s="120" t="s">
        <v>213</v>
      </c>
      <c r="E97" s="275">
        <v>6</v>
      </c>
      <c r="F97" s="149">
        <v>20</v>
      </c>
      <c r="G97" s="150"/>
      <c r="H97" s="150">
        <v>10</v>
      </c>
      <c r="I97" s="25"/>
      <c r="J97" s="4"/>
      <c r="K97" s="4"/>
      <c r="L97" s="4">
        <v>10</v>
      </c>
      <c r="M97" s="4"/>
      <c r="N97" s="4"/>
      <c r="O97" s="4"/>
      <c r="P97" s="4"/>
      <c r="Q97" s="127"/>
      <c r="R97" s="4"/>
      <c r="S97" s="127">
        <v>35</v>
      </c>
      <c r="T97" s="127">
        <f t="shared" ref="T97" si="90">SUM(F97:Q97)</f>
        <v>40</v>
      </c>
      <c r="U97" s="127">
        <f t="shared" ref="U97" si="91">SUM(F97:S97)</f>
        <v>75</v>
      </c>
      <c r="V97" s="21" t="s">
        <v>27</v>
      </c>
      <c r="W97" s="70">
        <f t="shared" ref="W97" si="92">IF(U97=0,0,IF(U97&lt;25,0.5,TRUNC(U97/25)))</f>
        <v>3</v>
      </c>
      <c r="X97" s="11">
        <f t="shared" ref="X97" si="93">U97</f>
        <v>75</v>
      </c>
      <c r="Y97" s="68">
        <f t="shared" ref="Y97" si="94">W97</f>
        <v>3</v>
      </c>
      <c r="Z97" s="16"/>
      <c r="AA97" s="16"/>
      <c r="AB97" s="127"/>
      <c r="AC97" s="157"/>
      <c r="AD97" s="107">
        <f t="shared" si="72"/>
        <v>0</v>
      </c>
      <c r="AE97" s="105"/>
    </row>
    <row r="98" spans="1:31" ht="15" customHeight="1" thickBot="1" x14ac:dyDescent="0.25">
      <c r="A98" s="37"/>
      <c r="B98" s="20">
        <v>16</v>
      </c>
      <c r="C98" s="27" t="s">
        <v>43</v>
      </c>
      <c r="D98" s="209" t="s">
        <v>214</v>
      </c>
      <c r="E98" s="210">
        <v>7</v>
      </c>
      <c r="F98" s="211">
        <v>20</v>
      </c>
      <c r="G98" s="212"/>
      <c r="H98" s="212">
        <v>5</v>
      </c>
      <c r="I98" s="4"/>
      <c r="J98" s="4"/>
      <c r="K98" s="4"/>
      <c r="L98" s="4">
        <v>10</v>
      </c>
      <c r="M98" s="4"/>
      <c r="N98" s="4"/>
      <c r="O98" s="4"/>
      <c r="P98" s="4"/>
      <c r="Q98" s="127"/>
      <c r="R98" s="4"/>
      <c r="S98" s="127">
        <v>15</v>
      </c>
      <c r="T98" s="127">
        <f t="shared" si="65"/>
        <v>35</v>
      </c>
      <c r="U98" s="127">
        <f t="shared" si="66"/>
        <v>50</v>
      </c>
      <c r="V98" s="21" t="s">
        <v>114</v>
      </c>
      <c r="W98" s="70">
        <f t="shared" si="62"/>
        <v>2</v>
      </c>
      <c r="X98" s="11">
        <f t="shared" si="78"/>
        <v>50</v>
      </c>
      <c r="Y98" s="68">
        <f t="shared" si="79"/>
        <v>2</v>
      </c>
      <c r="Z98" s="16"/>
      <c r="AA98" s="16"/>
      <c r="AB98" s="127"/>
      <c r="AC98" s="157"/>
      <c r="AD98" s="107">
        <f t="shared" si="72"/>
        <v>0</v>
      </c>
      <c r="AE98" s="105"/>
    </row>
    <row r="99" spans="1:31" ht="15" customHeight="1" thickBot="1" x14ac:dyDescent="0.25">
      <c r="A99" s="37"/>
      <c r="B99" s="20">
        <v>17</v>
      </c>
      <c r="C99" s="27" t="s">
        <v>43</v>
      </c>
      <c r="D99" s="120" t="s">
        <v>102</v>
      </c>
      <c r="E99" s="275">
        <v>4</v>
      </c>
      <c r="F99" s="149">
        <v>20</v>
      </c>
      <c r="G99" s="150"/>
      <c r="H99" s="150">
        <v>10</v>
      </c>
      <c r="I99" s="25"/>
      <c r="J99" s="25"/>
      <c r="K99" s="25"/>
      <c r="L99" s="25">
        <v>20</v>
      </c>
      <c r="M99" s="25"/>
      <c r="N99" s="4"/>
      <c r="O99" s="4"/>
      <c r="P99" s="4"/>
      <c r="Q99" s="127"/>
      <c r="R99" s="4"/>
      <c r="S99" s="127">
        <v>25</v>
      </c>
      <c r="T99" s="127">
        <f t="shared" si="65"/>
        <v>50</v>
      </c>
      <c r="U99" s="127">
        <f t="shared" si="66"/>
        <v>75</v>
      </c>
      <c r="V99" s="21" t="s">
        <v>114</v>
      </c>
      <c r="W99" s="70">
        <f t="shared" si="62"/>
        <v>3</v>
      </c>
      <c r="X99" s="11">
        <f t="shared" si="78"/>
        <v>75</v>
      </c>
      <c r="Y99" s="68">
        <f t="shared" si="79"/>
        <v>3</v>
      </c>
      <c r="Z99" s="16"/>
      <c r="AA99" s="16"/>
      <c r="AB99" s="127"/>
      <c r="AC99" s="157"/>
      <c r="AD99" s="107">
        <f t="shared" si="72"/>
        <v>0</v>
      </c>
      <c r="AE99" s="105"/>
    </row>
    <row r="100" spans="1:31" ht="15" customHeight="1" thickBot="1" x14ac:dyDescent="0.25">
      <c r="A100" s="37"/>
      <c r="B100" s="20">
        <v>18</v>
      </c>
      <c r="C100" s="27" t="s">
        <v>43</v>
      </c>
      <c r="D100" s="120" t="s">
        <v>219</v>
      </c>
      <c r="E100" s="275">
        <v>3</v>
      </c>
      <c r="F100" s="149">
        <v>20</v>
      </c>
      <c r="G100" s="150"/>
      <c r="H100" s="150">
        <v>10</v>
      </c>
      <c r="I100" s="25"/>
      <c r="J100" s="25"/>
      <c r="K100" s="25"/>
      <c r="L100" s="25">
        <v>20</v>
      </c>
      <c r="M100" s="25"/>
      <c r="N100" s="4"/>
      <c r="O100" s="4"/>
      <c r="P100" s="4"/>
      <c r="Q100" s="127"/>
      <c r="R100" s="4"/>
      <c r="S100" s="127"/>
      <c r="T100" s="127">
        <f t="shared" ref="T100" si="95">SUM(F100:Q100)</f>
        <v>50</v>
      </c>
      <c r="U100" s="127">
        <f t="shared" ref="U100" si="96">SUM(F100:S100)</f>
        <v>50</v>
      </c>
      <c r="V100" s="21" t="s">
        <v>27</v>
      </c>
      <c r="W100" s="70">
        <f t="shared" ref="W100" si="97">IF(U100=0,0,IF(U100&lt;25,0.5,TRUNC(U100/25)))</f>
        <v>2</v>
      </c>
      <c r="X100" s="11">
        <f t="shared" ref="X100" si="98">U100</f>
        <v>50</v>
      </c>
      <c r="Y100" s="68">
        <f t="shared" ref="Y100" si="99">W100</f>
        <v>2</v>
      </c>
      <c r="Z100" s="16"/>
      <c r="AA100" s="16"/>
      <c r="AB100" s="127"/>
      <c r="AC100" s="157"/>
      <c r="AD100" s="107">
        <f t="shared" si="72"/>
        <v>0</v>
      </c>
      <c r="AE100" s="105"/>
    </row>
    <row r="101" spans="1:31" ht="15" customHeight="1" thickBot="1" x14ac:dyDescent="0.25">
      <c r="A101" s="37"/>
      <c r="B101" s="20">
        <v>18</v>
      </c>
      <c r="C101" s="27" t="s">
        <v>43</v>
      </c>
      <c r="D101" s="120" t="s">
        <v>220</v>
      </c>
      <c r="E101" s="275">
        <v>5</v>
      </c>
      <c r="F101" s="149">
        <v>20</v>
      </c>
      <c r="G101" s="150"/>
      <c r="H101" s="150">
        <v>5</v>
      </c>
      <c r="I101" s="25"/>
      <c r="J101" s="25"/>
      <c r="K101" s="25"/>
      <c r="L101" s="25">
        <v>20</v>
      </c>
      <c r="M101" s="25"/>
      <c r="N101" s="4"/>
      <c r="O101" s="4"/>
      <c r="P101" s="4"/>
      <c r="Q101" s="127"/>
      <c r="R101" s="4"/>
      <c r="S101" s="127">
        <v>15</v>
      </c>
      <c r="T101" s="127">
        <f t="shared" si="65"/>
        <v>45</v>
      </c>
      <c r="U101" s="127">
        <f t="shared" si="66"/>
        <v>60</v>
      </c>
      <c r="V101" s="21" t="s">
        <v>114</v>
      </c>
      <c r="W101" s="70">
        <f t="shared" si="62"/>
        <v>2</v>
      </c>
      <c r="X101" s="11">
        <f t="shared" si="78"/>
        <v>60</v>
      </c>
      <c r="Y101" s="68">
        <f t="shared" si="79"/>
        <v>2</v>
      </c>
      <c r="Z101" s="16"/>
      <c r="AA101" s="16"/>
      <c r="AB101" s="127"/>
      <c r="AC101" s="157"/>
      <c r="AD101" s="107">
        <f t="shared" si="72"/>
        <v>0</v>
      </c>
      <c r="AE101" s="105"/>
    </row>
    <row r="102" spans="1:31" ht="15" customHeight="1" thickBot="1" x14ac:dyDescent="0.25">
      <c r="A102" s="37"/>
      <c r="B102" s="20">
        <v>19</v>
      </c>
      <c r="C102" s="27" t="s">
        <v>43</v>
      </c>
      <c r="D102" s="120" t="s">
        <v>103</v>
      </c>
      <c r="E102" s="275">
        <v>4</v>
      </c>
      <c r="F102" s="149">
        <v>15</v>
      </c>
      <c r="G102" s="150"/>
      <c r="H102" s="150">
        <v>10</v>
      </c>
      <c r="I102" s="25"/>
      <c r="J102" s="25"/>
      <c r="K102" s="25"/>
      <c r="L102" s="25">
        <v>20</v>
      </c>
      <c r="M102" s="25"/>
      <c r="N102" s="4"/>
      <c r="O102" s="4"/>
      <c r="P102" s="4"/>
      <c r="Q102" s="127"/>
      <c r="R102" s="4"/>
      <c r="S102" s="127">
        <v>30</v>
      </c>
      <c r="T102" s="127">
        <f t="shared" si="65"/>
        <v>45</v>
      </c>
      <c r="U102" s="127">
        <f t="shared" si="66"/>
        <v>75</v>
      </c>
      <c r="V102" s="21" t="s">
        <v>114</v>
      </c>
      <c r="W102" s="70">
        <f t="shared" si="62"/>
        <v>3</v>
      </c>
      <c r="X102" s="11">
        <f t="shared" si="78"/>
        <v>75</v>
      </c>
      <c r="Y102" s="68">
        <f t="shared" si="79"/>
        <v>3</v>
      </c>
      <c r="Z102" s="16"/>
      <c r="AA102" s="16"/>
      <c r="AB102" s="127"/>
      <c r="AC102" s="157"/>
      <c r="AD102" s="107">
        <f t="shared" si="72"/>
        <v>0</v>
      </c>
      <c r="AE102" s="105"/>
    </row>
    <row r="103" spans="1:31" ht="15" customHeight="1" thickBot="1" x14ac:dyDescent="0.25">
      <c r="A103" s="37"/>
      <c r="B103" s="20">
        <v>20</v>
      </c>
      <c r="C103" s="27" t="s">
        <v>43</v>
      </c>
      <c r="D103" s="99" t="s">
        <v>217</v>
      </c>
      <c r="E103" s="101">
        <v>5</v>
      </c>
      <c r="F103" s="149">
        <v>20</v>
      </c>
      <c r="G103" s="150"/>
      <c r="H103" s="150">
        <v>15</v>
      </c>
      <c r="I103" s="25"/>
      <c r="J103" s="25"/>
      <c r="K103" s="25"/>
      <c r="L103" s="25">
        <v>20</v>
      </c>
      <c r="M103" s="25"/>
      <c r="N103" s="4"/>
      <c r="O103" s="4"/>
      <c r="P103" s="4"/>
      <c r="Q103" s="127"/>
      <c r="R103" s="4"/>
      <c r="S103" s="127"/>
      <c r="T103" s="127">
        <f t="shared" ref="T103" si="100">SUM(F103:Q103)</f>
        <v>55</v>
      </c>
      <c r="U103" s="127">
        <f t="shared" ref="U103" si="101">SUM(F103:S103)</f>
        <v>55</v>
      </c>
      <c r="V103" s="21" t="s">
        <v>27</v>
      </c>
      <c r="W103" s="70">
        <f t="shared" ref="W103" si="102">IF(U103=0,0,IF(U103&lt;25,0.5,TRUNC(U103/25)))</f>
        <v>2</v>
      </c>
      <c r="X103" s="11">
        <f t="shared" ref="X103" si="103">U103</f>
        <v>55</v>
      </c>
      <c r="Y103" s="68">
        <f t="shared" ref="Y103" si="104">W103</f>
        <v>2</v>
      </c>
      <c r="Z103" s="16"/>
      <c r="AA103" s="16"/>
      <c r="AB103" s="127"/>
      <c r="AC103" s="157"/>
      <c r="AD103" s="107">
        <f t="shared" si="72"/>
        <v>0</v>
      </c>
      <c r="AE103" s="105"/>
    </row>
    <row r="104" spans="1:31" ht="15" customHeight="1" thickBot="1" x14ac:dyDescent="0.25">
      <c r="A104" s="37"/>
      <c r="B104" s="20">
        <v>20</v>
      </c>
      <c r="C104" s="27" t="s">
        <v>43</v>
      </c>
      <c r="D104" s="120" t="s">
        <v>218</v>
      </c>
      <c r="E104" s="275">
        <v>6</v>
      </c>
      <c r="F104" s="149">
        <v>20</v>
      </c>
      <c r="G104" s="150"/>
      <c r="H104" s="150">
        <v>15</v>
      </c>
      <c r="I104" s="25"/>
      <c r="J104" s="25"/>
      <c r="K104" s="25"/>
      <c r="L104" s="25">
        <v>20</v>
      </c>
      <c r="M104" s="25"/>
      <c r="N104" s="4"/>
      <c r="O104" s="4"/>
      <c r="P104" s="4"/>
      <c r="Q104" s="127"/>
      <c r="R104" s="4"/>
      <c r="S104" s="127">
        <v>5</v>
      </c>
      <c r="T104" s="127">
        <f t="shared" si="65"/>
        <v>55</v>
      </c>
      <c r="U104" s="127">
        <f t="shared" si="66"/>
        <v>60</v>
      </c>
      <c r="V104" s="21" t="s">
        <v>114</v>
      </c>
      <c r="W104" s="70">
        <f t="shared" si="62"/>
        <v>2</v>
      </c>
      <c r="X104" s="11">
        <f t="shared" si="78"/>
        <v>60</v>
      </c>
      <c r="Y104" s="68">
        <f t="shared" si="79"/>
        <v>2</v>
      </c>
      <c r="Z104" s="16"/>
      <c r="AA104" s="16"/>
      <c r="AB104" s="127"/>
      <c r="AC104" s="157"/>
      <c r="AD104" s="107">
        <f t="shared" si="72"/>
        <v>0</v>
      </c>
      <c r="AE104" s="105"/>
    </row>
    <row r="105" spans="1:31" ht="15" customHeight="1" thickBot="1" x14ac:dyDescent="0.25">
      <c r="A105" s="37"/>
      <c r="B105" s="20">
        <v>21</v>
      </c>
      <c r="C105" s="27" t="s">
        <v>43</v>
      </c>
      <c r="D105" s="120" t="s">
        <v>104</v>
      </c>
      <c r="E105" s="275">
        <v>5</v>
      </c>
      <c r="F105" s="149">
        <v>15</v>
      </c>
      <c r="G105" s="150"/>
      <c r="H105" s="150">
        <v>10</v>
      </c>
      <c r="I105" s="25"/>
      <c r="J105" s="25"/>
      <c r="K105" s="25"/>
      <c r="L105" s="25">
        <v>20</v>
      </c>
      <c r="M105" s="25"/>
      <c r="N105" s="25"/>
      <c r="O105" s="25"/>
      <c r="P105" s="25"/>
      <c r="Q105" s="150"/>
      <c r="R105" s="4"/>
      <c r="S105" s="127">
        <v>30</v>
      </c>
      <c r="T105" s="127">
        <f t="shared" si="65"/>
        <v>45</v>
      </c>
      <c r="U105" s="127">
        <f t="shared" si="66"/>
        <v>75</v>
      </c>
      <c r="V105" s="21" t="s">
        <v>114</v>
      </c>
      <c r="W105" s="70">
        <f t="shared" si="62"/>
        <v>3</v>
      </c>
      <c r="X105" s="11">
        <f t="shared" si="78"/>
        <v>75</v>
      </c>
      <c r="Y105" s="68">
        <f t="shared" si="79"/>
        <v>3</v>
      </c>
      <c r="Z105" s="16"/>
      <c r="AA105" s="16"/>
      <c r="AB105" s="127"/>
      <c r="AC105" s="157"/>
      <c r="AD105" s="107">
        <f t="shared" si="72"/>
        <v>0</v>
      </c>
      <c r="AE105" s="105"/>
    </row>
    <row r="106" spans="1:31" ht="15" customHeight="1" thickBot="1" x14ac:dyDescent="0.25">
      <c r="A106" s="37"/>
      <c r="B106" s="20">
        <v>22</v>
      </c>
      <c r="C106" s="27" t="s">
        <v>43</v>
      </c>
      <c r="D106" s="120" t="s">
        <v>105</v>
      </c>
      <c r="E106" s="275">
        <v>6</v>
      </c>
      <c r="F106" s="149">
        <v>15</v>
      </c>
      <c r="G106" s="150"/>
      <c r="H106" s="150">
        <v>10</v>
      </c>
      <c r="I106" s="25"/>
      <c r="J106" s="25"/>
      <c r="K106" s="25"/>
      <c r="L106" s="25">
        <v>20</v>
      </c>
      <c r="M106" s="25"/>
      <c r="N106" s="4"/>
      <c r="O106" s="4"/>
      <c r="P106" s="4"/>
      <c r="Q106" s="127"/>
      <c r="R106" s="4"/>
      <c r="S106" s="127">
        <v>30</v>
      </c>
      <c r="T106" s="127">
        <f t="shared" si="65"/>
        <v>45</v>
      </c>
      <c r="U106" s="127">
        <f t="shared" si="66"/>
        <v>75</v>
      </c>
      <c r="V106" s="21" t="s">
        <v>114</v>
      </c>
      <c r="W106" s="70">
        <f t="shared" si="62"/>
        <v>3</v>
      </c>
      <c r="X106" s="11">
        <f t="shared" si="78"/>
        <v>75</v>
      </c>
      <c r="Y106" s="68">
        <f t="shared" si="79"/>
        <v>3</v>
      </c>
      <c r="Z106" s="16"/>
      <c r="AA106" s="16"/>
      <c r="AB106" s="127"/>
      <c r="AC106" s="157"/>
      <c r="AD106" s="107">
        <f t="shared" si="72"/>
        <v>0</v>
      </c>
      <c r="AE106" s="105"/>
    </row>
    <row r="107" spans="1:31" ht="15" customHeight="1" thickBot="1" x14ac:dyDescent="0.25">
      <c r="A107" s="37"/>
      <c r="B107" s="20">
        <v>23</v>
      </c>
      <c r="C107" s="27" t="s">
        <v>43</v>
      </c>
      <c r="D107" s="120" t="s">
        <v>106</v>
      </c>
      <c r="E107" s="275">
        <v>5</v>
      </c>
      <c r="F107" s="149">
        <v>15</v>
      </c>
      <c r="G107" s="150"/>
      <c r="H107" s="150">
        <v>10</v>
      </c>
      <c r="I107" s="25"/>
      <c r="J107" s="25"/>
      <c r="K107" s="4"/>
      <c r="L107" s="4">
        <v>20</v>
      </c>
      <c r="M107" s="4"/>
      <c r="N107" s="4"/>
      <c r="O107" s="4"/>
      <c r="P107" s="4"/>
      <c r="Q107" s="127"/>
      <c r="R107" s="4"/>
      <c r="S107" s="127">
        <v>30</v>
      </c>
      <c r="T107" s="127">
        <f t="shared" si="65"/>
        <v>45</v>
      </c>
      <c r="U107" s="127">
        <f t="shared" si="66"/>
        <v>75</v>
      </c>
      <c r="V107" s="21" t="s">
        <v>114</v>
      </c>
      <c r="W107" s="70">
        <f t="shared" si="62"/>
        <v>3</v>
      </c>
      <c r="X107" s="11">
        <f t="shared" si="78"/>
        <v>75</v>
      </c>
      <c r="Y107" s="68">
        <f t="shared" si="79"/>
        <v>3</v>
      </c>
      <c r="Z107" s="16"/>
      <c r="AA107" s="16"/>
      <c r="AB107" s="127"/>
      <c r="AC107" s="157"/>
      <c r="AD107" s="107">
        <f t="shared" si="72"/>
        <v>0</v>
      </c>
      <c r="AE107" s="105"/>
    </row>
    <row r="108" spans="1:31" ht="15" customHeight="1" thickBot="1" x14ac:dyDescent="0.25">
      <c r="A108" s="37"/>
      <c r="B108" s="20">
        <v>24</v>
      </c>
      <c r="C108" s="27" t="s">
        <v>43</v>
      </c>
      <c r="D108" s="120" t="s">
        <v>107</v>
      </c>
      <c r="E108" s="275">
        <v>4</v>
      </c>
      <c r="F108" s="149">
        <v>15</v>
      </c>
      <c r="G108" s="150"/>
      <c r="H108" s="150">
        <v>10</v>
      </c>
      <c r="I108" s="25"/>
      <c r="J108" s="4"/>
      <c r="K108" s="4"/>
      <c r="L108" s="4">
        <v>20</v>
      </c>
      <c r="M108" s="4"/>
      <c r="N108" s="4"/>
      <c r="O108" s="4"/>
      <c r="P108" s="4"/>
      <c r="Q108" s="127"/>
      <c r="R108" s="4"/>
      <c r="S108" s="127">
        <v>30</v>
      </c>
      <c r="T108" s="127">
        <f t="shared" si="65"/>
        <v>45</v>
      </c>
      <c r="U108" s="127">
        <f t="shared" si="66"/>
        <v>75</v>
      </c>
      <c r="V108" s="21" t="s">
        <v>114</v>
      </c>
      <c r="W108" s="70">
        <f t="shared" si="62"/>
        <v>3</v>
      </c>
      <c r="X108" s="11">
        <f t="shared" si="78"/>
        <v>75</v>
      </c>
      <c r="Y108" s="68">
        <f t="shared" si="79"/>
        <v>3</v>
      </c>
      <c r="Z108" s="16"/>
      <c r="AA108" s="16"/>
      <c r="AB108" s="127"/>
      <c r="AC108" s="157"/>
      <c r="AD108" s="107">
        <f t="shared" si="72"/>
        <v>0</v>
      </c>
      <c r="AE108" s="105"/>
    </row>
    <row r="109" spans="1:31" ht="15" customHeight="1" thickBot="1" x14ac:dyDescent="0.25">
      <c r="A109" s="37"/>
      <c r="B109" s="20">
        <v>25</v>
      </c>
      <c r="C109" s="27" t="s">
        <v>43</v>
      </c>
      <c r="D109" s="120" t="s">
        <v>108</v>
      </c>
      <c r="E109" s="275">
        <v>4</v>
      </c>
      <c r="F109" s="149">
        <v>20</v>
      </c>
      <c r="G109" s="150"/>
      <c r="H109" s="150">
        <v>10</v>
      </c>
      <c r="I109" s="25"/>
      <c r="J109" s="4"/>
      <c r="K109" s="4"/>
      <c r="L109" s="4">
        <v>20</v>
      </c>
      <c r="M109" s="4"/>
      <c r="N109" s="4"/>
      <c r="O109" s="4"/>
      <c r="P109" s="4"/>
      <c r="Q109" s="127"/>
      <c r="R109" s="4"/>
      <c r="S109" s="127">
        <v>25</v>
      </c>
      <c r="T109" s="127">
        <f t="shared" si="65"/>
        <v>50</v>
      </c>
      <c r="U109" s="127">
        <f t="shared" si="66"/>
        <v>75</v>
      </c>
      <c r="V109" s="21" t="s">
        <v>114</v>
      </c>
      <c r="W109" s="70">
        <f t="shared" si="62"/>
        <v>3</v>
      </c>
      <c r="X109" s="11">
        <f t="shared" si="78"/>
        <v>75</v>
      </c>
      <c r="Y109" s="68">
        <f t="shared" si="79"/>
        <v>3</v>
      </c>
      <c r="Z109" s="16"/>
      <c r="AA109" s="16"/>
      <c r="AB109" s="127"/>
      <c r="AC109" s="157"/>
      <c r="AD109" s="107">
        <f t="shared" si="72"/>
        <v>0</v>
      </c>
      <c r="AE109" s="105"/>
    </row>
    <row r="110" spans="1:31" ht="15" customHeight="1" thickBot="1" x14ac:dyDescent="0.25">
      <c r="A110" s="37"/>
      <c r="B110" s="20">
        <v>26</v>
      </c>
      <c r="C110" s="27" t="s">
        <v>43</v>
      </c>
      <c r="D110" s="99" t="s">
        <v>109</v>
      </c>
      <c r="E110" s="101">
        <v>6</v>
      </c>
      <c r="F110" s="13">
        <v>15</v>
      </c>
      <c r="G110" s="127"/>
      <c r="H110" s="127">
        <v>5</v>
      </c>
      <c r="I110" s="4"/>
      <c r="J110" s="4"/>
      <c r="K110" s="4"/>
      <c r="L110" s="4">
        <v>20</v>
      </c>
      <c r="M110" s="4"/>
      <c r="N110" s="4"/>
      <c r="O110" s="4"/>
      <c r="P110" s="4"/>
      <c r="Q110" s="127"/>
      <c r="R110" s="4"/>
      <c r="S110" s="127">
        <v>35</v>
      </c>
      <c r="T110" s="127">
        <f t="shared" si="65"/>
        <v>40</v>
      </c>
      <c r="U110" s="127">
        <f t="shared" si="66"/>
        <v>75</v>
      </c>
      <c r="V110" s="21" t="s">
        <v>114</v>
      </c>
      <c r="W110" s="70">
        <f t="shared" si="62"/>
        <v>3</v>
      </c>
      <c r="X110" s="11">
        <f t="shared" si="78"/>
        <v>75</v>
      </c>
      <c r="Y110" s="68">
        <f t="shared" si="79"/>
        <v>3</v>
      </c>
      <c r="Z110" s="16"/>
      <c r="AA110" s="16"/>
      <c r="AB110" s="127"/>
      <c r="AC110" s="157"/>
      <c r="AD110" s="107">
        <f t="shared" si="72"/>
        <v>0</v>
      </c>
      <c r="AE110" s="105"/>
    </row>
    <row r="111" spans="1:31" ht="15" customHeight="1" thickBot="1" x14ac:dyDescent="0.25">
      <c r="A111" s="37"/>
      <c r="B111" s="20">
        <v>27</v>
      </c>
      <c r="C111" s="27" t="s">
        <v>43</v>
      </c>
      <c r="D111" s="120" t="s">
        <v>110</v>
      </c>
      <c r="E111" s="275">
        <v>6</v>
      </c>
      <c r="F111" s="149">
        <v>15</v>
      </c>
      <c r="G111" s="150"/>
      <c r="H111" s="150">
        <v>10</v>
      </c>
      <c r="I111" s="25"/>
      <c r="J111" s="25"/>
      <c r="K111" s="25"/>
      <c r="L111" s="4">
        <v>20</v>
      </c>
      <c r="M111" s="4"/>
      <c r="N111" s="4"/>
      <c r="O111" s="4"/>
      <c r="P111" s="4"/>
      <c r="Q111" s="127"/>
      <c r="R111" s="4"/>
      <c r="S111" s="127">
        <v>30</v>
      </c>
      <c r="T111" s="127">
        <f t="shared" si="65"/>
        <v>45</v>
      </c>
      <c r="U111" s="127">
        <f t="shared" si="66"/>
        <v>75</v>
      </c>
      <c r="V111" s="21" t="s">
        <v>114</v>
      </c>
      <c r="W111" s="70">
        <f t="shared" si="62"/>
        <v>3</v>
      </c>
      <c r="X111" s="11">
        <f t="shared" si="78"/>
        <v>75</v>
      </c>
      <c r="Y111" s="68">
        <f t="shared" si="79"/>
        <v>3</v>
      </c>
      <c r="Z111" s="16"/>
      <c r="AA111" s="16"/>
      <c r="AB111" s="127"/>
      <c r="AC111" s="157"/>
      <c r="AD111" s="107">
        <f t="shared" si="72"/>
        <v>0</v>
      </c>
      <c r="AE111" s="105"/>
    </row>
    <row r="112" spans="1:31" ht="15" customHeight="1" thickBot="1" x14ac:dyDescent="0.25">
      <c r="A112" s="37"/>
      <c r="B112" s="20">
        <v>28</v>
      </c>
      <c r="C112" s="27" t="s">
        <v>43</v>
      </c>
      <c r="D112" s="99" t="s">
        <v>118</v>
      </c>
      <c r="E112" s="101">
        <v>4</v>
      </c>
      <c r="F112" s="13">
        <v>15</v>
      </c>
      <c r="G112" s="127"/>
      <c r="H112" s="127">
        <v>15</v>
      </c>
      <c r="I112" s="4"/>
      <c r="J112" s="4"/>
      <c r="K112" s="4"/>
      <c r="L112" s="4">
        <v>20</v>
      </c>
      <c r="M112" s="4"/>
      <c r="N112" s="4"/>
      <c r="O112" s="4"/>
      <c r="P112" s="4"/>
      <c r="Q112" s="127"/>
      <c r="R112" s="4"/>
      <c r="S112" s="127"/>
      <c r="T112" s="127">
        <f>SUM(F112:Q112)</f>
        <v>50</v>
      </c>
      <c r="U112" s="8">
        <f t="shared" ref="U112" si="105">SUM(F112:S112)</f>
        <v>50</v>
      </c>
      <c r="V112" s="21" t="s">
        <v>27</v>
      </c>
      <c r="W112" s="70">
        <f t="shared" si="62"/>
        <v>2</v>
      </c>
      <c r="X112" s="11">
        <f t="shared" si="78"/>
        <v>50</v>
      </c>
      <c r="Y112" s="68">
        <f t="shared" si="79"/>
        <v>2</v>
      </c>
      <c r="Z112" s="16"/>
      <c r="AA112" s="16"/>
      <c r="AB112" s="127"/>
      <c r="AC112" s="157"/>
      <c r="AD112" s="107">
        <f t="shared" si="72"/>
        <v>0</v>
      </c>
      <c r="AE112" s="105"/>
    </row>
    <row r="113" spans="1:31" ht="15" customHeight="1" thickBot="1" x14ac:dyDescent="0.25">
      <c r="A113" s="37"/>
      <c r="B113" s="20">
        <v>29</v>
      </c>
      <c r="C113" s="27" t="s">
        <v>43</v>
      </c>
      <c r="D113" s="99" t="s">
        <v>119</v>
      </c>
      <c r="E113" s="101">
        <v>5</v>
      </c>
      <c r="F113" s="13"/>
      <c r="G113" s="127"/>
      <c r="H113" s="127">
        <v>15</v>
      </c>
      <c r="I113" s="4"/>
      <c r="J113" s="4"/>
      <c r="K113" s="4"/>
      <c r="L113" s="4">
        <v>35</v>
      </c>
      <c r="M113" s="4"/>
      <c r="N113" s="4"/>
      <c r="O113" s="4"/>
      <c r="P113" s="4"/>
      <c r="Q113" s="127"/>
      <c r="R113" s="4"/>
      <c r="S113" s="127">
        <v>25</v>
      </c>
      <c r="T113" s="127">
        <f t="shared" si="65"/>
        <v>50</v>
      </c>
      <c r="U113" s="8">
        <f t="shared" ref="U113" si="106">SUM(F113:S113)</f>
        <v>75</v>
      </c>
      <c r="V113" s="21" t="s">
        <v>114</v>
      </c>
      <c r="W113" s="70">
        <f t="shared" si="62"/>
        <v>3</v>
      </c>
      <c r="X113" s="11">
        <f t="shared" si="78"/>
        <v>75</v>
      </c>
      <c r="Y113" s="68">
        <f t="shared" si="79"/>
        <v>3</v>
      </c>
      <c r="Z113" s="16"/>
      <c r="AA113" s="16"/>
      <c r="AB113" s="127"/>
      <c r="AC113" s="157"/>
      <c r="AD113" s="107">
        <f t="shared" si="72"/>
        <v>0</v>
      </c>
      <c r="AE113" s="105"/>
    </row>
    <row r="114" spans="1:31" ht="15" customHeight="1" thickBot="1" x14ac:dyDescent="0.25">
      <c r="A114" s="37"/>
      <c r="B114" s="20">
        <v>30</v>
      </c>
      <c r="C114" s="27" t="s">
        <v>43</v>
      </c>
      <c r="D114" s="99" t="s">
        <v>120</v>
      </c>
      <c r="E114" s="101">
        <v>5</v>
      </c>
      <c r="F114" s="13">
        <v>15</v>
      </c>
      <c r="G114" s="127"/>
      <c r="H114" s="127">
        <v>15</v>
      </c>
      <c r="I114" s="4"/>
      <c r="J114" s="4"/>
      <c r="K114" s="4"/>
      <c r="L114" s="4">
        <v>20</v>
      </c>
      <c r="M114" s="4"/>
      <c r="N114" s="4"/>
      <c r="O114" s="4"/>
      <c r="P114" s="4"/>
      <c r="Q114" s="127"/>
      <c r="R114" s="4"/>
      <c r="S114" s="127"/>
      <c r="T114" s="127">
        <f t="shared" si="65"/>
        <v>50</v>
      </c>
      <c r="U114" s="8">
        <f t="shared" ref="U114:U116" si="107">SUM(F114:S114)</f>
        <v>50</v>
      </c>
      <c r="V114" s="21" t="s">
        <v>27</v>
      </c>
      <c r="W114" s="70">
        <f t="shared" si="62"/>
        <v>2</v>
      </c>
      <c r="X114" s="11">
        <f t="shared" si="78"/>
        <v>50</v>
      </c>
      <c r="Y114" s="68">
        <f t="shared" si="79"/>
        <v>2</v>
      </c>
      <c r="Z114" s="16"/>
      <c r="AA114" s="16"/>
      <c r="AB114" s="127"/>
      <c r="AC114" s="157"/>
      <c r="AD114" s="107">
        <f t="shared" si="72"/>
        <v>0</v>
      </c>
      <c r="AE114" s="105"/>
    </row>
    <row r="115" spans="1:31" ht="16.5" customHeight="1" thickBot="1" x14ac:dyDescent="0.25">
      <c r="A115" s="37"/>
      <c r="B115" s="20">
        <v>31</v>
      </c>
      <c r="C115" s="27" t="s">
        <v>43</v>
      </c>
      <c r="D115" s="99" t="s">
        <v>121</v>
      </c>
      <c r="E115" s="101">
        <v>6</v>
      </c>
      <c r="F115" s="13"/>
      <c r="G115" s="127"/>
      <c r="H115" s="127">
        <v>15</v>
      </c>
      <c r="I115" s="4"/>
      <c r="J115" s="4"/>
      <c r="K115" s="4"/>
      <c r="L115" s="4">
        <v>35</v>
      </c>
      <c r="M115" s="4"/>
      <c r="N115" s="4"/>
      <c r="O115" s="4"/>
      <c r="P115" s="4"/>
      <c r="Q115" s="127"/>
      <c r="R115" s="4"/>
      <c r="S115" s="127">
        <v>25</v>
      </c>
      <c r="T115" s="127">
        <f t="shared" si="65"/>
        <v>50</v>
      </c>
      <c r="U115" s="8">
        <f t="shared" ref="U115" si="108">SUM(F115:S115)</f>
        <v>75</v>
      </c>
      <c r="V115" s="21" t="s">
        <v>114</v>
      </c>
      <c r="W115" s="70">
        <f t="shared" si="62"/>
        <v>3</v>
      </c>
      <c r="X115" s="11">
        <f t="shared" si="78"/>
        <v>75</v>
      </c>
      <c r="Y115" s="68">
        <f t="shared" si="79"/>
        <v>3</v>
      </c>
      <c r="Z115" s="16"/>
      <c r="AA115" s="16"/>
      <c r="AB115" s="127"/>
      <c r="AC115" s="157"/>
      <c r="AD115" s="107">
        <f t="shared" si="72"/>
        <v>0</v>
      </c>
      <c r="AE115" s="105"/>
    </row>
    <row r="116" spans="1:31" ht="15" customHeight="1" thickBot="1" x14ac:dyDescent="0.25">
      <c r="A116" s="37"/>
      <c r="B116" s="20">
        <v>32</v>
      </c>
      <c r="C116" s="27" t="s">
        <v>43</v>
      </c>
      <c r="D116" s="99" t="s">
        <v>122</v>
      </c>
      <c r="E116" s="101">
        <v>4</v>
      </c>
      <c r="F116" s="13">
        <v>15</v>
      </c>
      <c r="G116" s="127"/>
      <c r="H116" s="127">
        <v>15</v>
      </c>
      <c r="I116" s="4"/>
      <c r="J116" s="4"/>
      <c r="K116" s="4"/>
      <c r="L116" s="4">
        <v>20</v>
      </c>
      <c r="M116" s="4"/>
      <c r="N116" s="4"/>
      <c r="O116" s="4"/>
      <c r="P116" s="4"/>
      <c r="Q116" s="127"/>
      <c r="R116" s="4"/>
      <c r="S116" s="127"/>
      <c r="T116" s="127">
        <f t="shared" si="65"/>
        <v>50</v>
      </c>
      <c r="U116" s="8">
        <f t="shared" si="107"/>
        <v>50</v>
      </c>
      <c r="V116" s="21" t="s">
        <v>27</v>
      </c>
      <c r="W116" s="70">
        <f t="shared" si="62"/>
        <v>2</v>
      </c>
      <c r="X116" s="11">
        <f t="shared" si="78"/>
        <v>50</v>
      </c>
      <c r="Y116" s="68">
        <f t="shared" si="79"/>
        <v>2</v>
      </c>
      <c r="Z116" s="16"/>
      <c r="AA116" s="16"/>
      <c r="AB116" s="127"/>
      <c r="AC116" s="157"/>
      <c r="AD116" s="107">
        <f t="shared" si="72"/>
        <v>0</v>
      </c>
      <c r="AE116" s="105"/>
    </row>
    <row r="117" spans="1:31" ht="15" customHeight="1" thickBot="1" x14ac:dyDescent="0.25">
      <c r="A117" s="37"/>
      <c r="B117" s="20">
        <v>33</v>
      </c>
      <c r="C117" s="27" t="s">
        <v>43</v>
      </c>
      <c r="D117" s="99" t="s">
        <v>123</v>
      </c>
      <c r="E117" s="101">
        <v>5</v>
      </c>
      <c r="F117" s="13"/>
      <c r="G117" s="127"/>
      <c r="H117" s="127">
        <v>15</v>
      </c>
      <c r="I117" s="4"/>
      <c r="J117" s="4"/>
      <c r="K117" s="4"/>
      <c r="L117" s="4">
        <v>35</v>
      </c>
      <c r="M117" s="4"/>
      <c r="N117" s="4"/>
      <c r="O117" s="4"/>
      <c r="P117" s="4"/>
      <c r="Q117" s="127"/>
      <c r="R117" s="4"/>
      <c r="S117" s="127">
        <v>25</v>
      </c>
      <c r="T117" s="127">
        <f t="shared" si="65"/>
        <v>50</v>
      </c>
      <c r="U117" s="8">
        <f t="shared" ref="U117:U123" si="109">SUM(F117:S117)</f>
        <v>75</v>
      </c>
      <c r="V117" s="21" t="s">
        <v>114</v>
      </c>
      <c r="W117" s="70">
        <f t="shared" si="62"/>
        <v>3</v>
      </c>
      <c r="X117" s="11">
        <f t="shared" si="78"/>
        <v>75</v>
      </c>
      <c r="Y117" s="68">
        <f t="shared" si="79"/>
        <v>3</v>
      </c>
      <c r="Z117" s="16"/>
      <c r="AA117" s="16"/>
      <c r="AB117" s="127"/>
      <c r="AC117" s="157"/>
      <c r="AD117" s="107">
        <f t="shared" si="72"/>
        <v>0</v>
      </c>
      <c r="AE117" s="105"/>
    </row>
    <row r="118" spans="1:31" ht="15" customHeight="1" thickBot="1" x14ac:dyDescent="0.25">
      <c r="A118" s="37"/>
      <c r="B118" s="20">
        <v>34</v>
      </c>
      <c r="C118" s="27" t="s">
        <v>43</v>
      </c>
      <c r="D118" s="99" t="s">
        <v>124</v>
      </c>
      <c r="E118" s="101">
        <v>6</v>
      </c>
      <c r="F118" s="13"/>
      <c r="G118" s="127"/>
      <c r="H118" s="127">
        <v>15</v>
      </c>
      <c r="I118" s="4"/>
      <c r="J118" s="4"/>
      <c r="K118" s="4"/>
      <c r="L118" s="4">
        <v>35</v>
      </c>
      <c r="M118" s="4"/>
      <c r="N118" s="4"/>
      <c r="O118" s="4"/>
      <c r="P118" s="4"/>
      <c r="Q118" s="127"/>
      <c r="R118" s="4"/>
      <c r="S118" s="127"/>
      <c r="T118" s="127">
        <f t="shared" si="65"/>
        <v>50</v>
      </c>
      <c r="U118" s="8">
        <f t="shared" si="109"/>
        <v>50</v>
      </c>
      <c r="V118" s="21" t="s">
        <v>27</v>
      </c>
      <c r="W118" s="70">
        <f t="shared" si="62"/>
        <v>2</v>
      </c>
      <c r="X118" s="11">
        <f t="shared" si="78"/>
        <v>50</v>
      </c>
      <c r="Y118" s="68">
        <f t="shared" si="79"/>
        <v>2</v>
      </c>
      <c r="Z118" s="16"/>
      <c r="AA118" s="16"/>
      <c r="AB118" s="127"/>
      <c r="AC118" s="157"/>
      <c r="AD118" s="107">
        <f t="shared" si="72"/>
        <v>0</v>
      </c>
      <c r="AE118" s="105"/>
    </row>
    <row r="119" spans="1:31" ht="15" customHeight="1" thickBot="1" x14ac:dyDescent="0.25">
      <c r="A119" s="37"/>
      <c r="B119" s="20">
        <v>35</v>
      </c>
      <c r="C119" s="27" t="s">
        <v>43</v>
      </c>
      <c r="D119" s="99" t="s">
        <v>125</v>
      </c>
      <c r="E119" s="101">
        <v>7</v>
      </c>
      <c r="F119" s="13"/>
      <c r="G119" s="127"/>
      <c r="H119" s="127">
        <v>15</v>
      </c>
      <c r="I119" s="4"/>
      <c r="J119" s="4"/>
      <c r="K119" s="4"/>
      <c r="L119" s="4">
        <v>35</v>
      </c>
      <c r="M119" s="4"/>
      <c r="N119" s="4"/>
      <c r="O119" s="4"/>
      <c r="P119" s="4"/>
      <c r="Q119" s="127"/>
      <c r="R119" s="4"/>
      <c r="S119" s="127">
        <v>25</v>
      </c>
      <c r="T119" s="127">
        <f t="shared" si="65"/>
        <v>50</v>
      </c>
      <c r="U119" s="8">
        <f t="shared" si="109"/>
        <v>75</v>
      </c>
      <c r="V119" s="21" t="s">
        <v>114</v>
      </c>
      <c r="W119" s="70">
        <f t="shared" si="62"/>
        <v>3</v>
      </c>
      <c r="X119" s="11">
        <f t="shared" si="78"/>
        <v>75</v>
      </c>
      <c r="Y119" s="68">
        <f t="shared" si="79"/>
        <v>3</v>
      </c>
      <c r="Z119" s="16"/>
      <c r="AA119" s="16"/>
      <c r="AB119" s="127"/>
      <c r="AC119" s="157"/>
      <c r="AD119" s="107">
        <f t="shared" si="72"/>
        <v>0</v>
      </c>
      <c r="AE119" s="105"/>
    </row>
    <row r="120" spans="1:31" ht="15" customHeight="1" thickBot="1" x14ac:dyDescent="0.25">
      <c r="A120" s="37"/>
      <c r="B120" s="20">
        <v>36</v>
      </c>
      <c r="C120" s="27" t="s">
        <v>43</v>
      </c>
      <c r="D120" s="99" t="s">
        <v>126</v>
      </c>
      <c r="E120" s="101">
        <v>6</v>
      </c>
      <c r="F120" s="13"/>
      <c r="G120" s="127"/>
      <c r="H120" s="127">
        <v>15</v>
      </c>
      <c r="I120" s="4"/>
      <c r="J120" s="4"/>
      <c r="K120" s="4"/>
      <c r="L120" s="4">
        <v>35</v>
      </c>
      <c r="M120" s="4"/>
      <c r="N120" s="4"/>
      <c r="O120" s="4"/>
      <c r="P120" s="4"/>
      <c r="Q120" s="127"/>
      <c r="R120" s="4"/>
      <c r="S120" s="127"/>
      <c r="T120" s="127">
        <f t="shared" si="65"/>
        <v>50</v>
      </c>
      <c r="U120" s="8">
        <f t="shared" si="109"/>
        <v>50</v>
      </c>
      <c r="V120" s="21" t="s">
        <v>27</v>
      </c>
      <c r="W120" s="70">
        <f t="shared" si="62"/>
        <v>2</v>
      </c>
      <c r="X120" s="11">
        <f t="shared" si="78"/>
        <v>50</v>
      </c>
      <c r="Y120" s="68">
        <f t="shared" si="79"/>
        <v>2</v>
      </c>
      <c r="Z120" s="16"/>
      <c r="AA120" s="16"/>
      <c r="AB120" s="127"/>
      <c r="AC120" s="157"/>
      <c r="AD120" s="107">
        <f t="shared" si="72"/>
        <v>0</v>
      </c>
      <c r="AE120" s="105"/>
    </row>
    <row r="121" spans="1:31" ht="15" customHeight="1" thickBot="1" x14ac:dyDescent="0.25">
      <c r="A121" s="37"/>
      <c r="B121" s="20">
        <v>37</v>
      </c>
      <c r="C121" s="27" t="s">
        <v>43</v>
      </c>
      <c r="D121" s="99" t="s">
        <v>127</v>
      </c>
      <c r="E121" s="101">
        <v>7</v>
      </c>
      <c r="F121" s="13"/>
      <c r="G121" s="127"/>
      <c r="H121" s="127">
        <v>15</v>
      </c>
      <c r="I121" s="4"/>
      <c r="J121" s="4"/>
      <c r="K121" s="4"/>
      <c r="L121" s="4">
        <v>35</v>
      </c>
      <c r="M121" s="4"/>
      <c r="N121" s="4"/>
      <c r="O121" s="4"/>
      <c r="P121" s="4"/>
      <c r="Q121" s="127"/>
      <c r="R121" s="4"/>
      <c r="S121" s="127">
        <v>25</v>
      </c>
      <c r="T121" s="127">
        <f t="shared" si="65"/>
        <v>50</v>
      </c>
      <c r="U121" s="8">
        <f t="shared" si="109"/>
        <v>75</v>
      </c>
      <c r="V121" s="21" t="s">
        <v>114</v>
      </c>
      <c r="W121" s="70">
        <f t="shared" si="62"/>
        <v>3</v>
      </c>
      <c r="X121" s="11">
        <f t="shared" si="78"/>
        <v>75</v>
      </c>
      <c r="Y121" s="68">
        <f t="shared" si="79"/>
        <v>3</v>
      </c>
      <c r="Z121" s="16"/>
      <c r="AA121" s="16"/>
      <c r="AB121" s="127"/>
      <c r="AC121" s="157"/>
      <c r="AD121" s="107">
        <f t="shared" si="72"/>
        <v>0</v>
      </c>
      <c r="AE121" s="105"/>
    </row>
    <row r="122" spans="1:31" ht="15" customHeight="1" thickBot="1" x14ac:dyDescent="0.25">
      <c r="A122" s="37"/>
      <c r="B122" s="20">
        <v>38</v>
      </c>
      <c r="C122" s="27" t="s">
        <v>43</v>
      </c>
      <c r="D122" s="99" t="s">
        <v>128</v>
      </c>
      <c r="E122" s="101">
        <v>6</v>
      </c>
      <c r="F122" s="13"/>
      <c r="G122" s="127"/>
      <c r="H122" s="127">
        <v>15</v>
      </c>
      <c r="I122" s="4"/>
      <c r="J122" s="4"/>
      <c r="K122" s="4"/>
      <c r="L122" s="4">
        <v>35</v>
      </c>
      <c r="M122" s="4"/>
      <c r="N122" s="4"/>
      <c r="O122" s="4"/>
      <c r="P122" s="4"/>
      <c r="Q122" s="127"/>
      <c r="R122" s="4"/>
      <c r="S122" s="127"/>
      <c r="T122" s="127">
        <f t="shared" si="65"/>
        <v>50</v>
      </c>
      <c r="U122" s="8">
        <f t="shared" si="109"/>
        <v>50</v>
      </c>
      <c r="V122" s="21" t="s">
        <v>27</v>
      </c>
      <c r="W122" s="70">
        <f t="shared" si="62"/>
        <v>2</v>
      </c>
      <c r="X122" s="11">
        <f t="shared" si="78"/>
        <v>50</v>
      </c>
      <c r="Y122" s="68">
        <f t="shared" si="79"/>
        <v>2</v>
      </c>
      <c r="Z122" s="16"/>
      <c r="AA122" s="16"/>
      <c r="AB122" s="127"/>
      <c r="AC122" s="157"/>
      <c r="AD122" s="107">
        <f t="shared" si="72"/>
        <v>0</v>
      </c>
      <c r="AE122" s="105"/>
    </row>
    <row r="123" spans="1:31" ht="15" customHeight="1" thickBot="1" x14ac:dyDescent="0.25">
      <c r="A123" s="37"/>
      <c r="B123" s="20">
        <v>39</v>
      </c>
      <c r="C123" s="27" t="s">
        <v>43</v>
      </c>
      <c r="D123" s="118" t="s">
        <v>129</v>
      </c>
      <c r="E123" s="102">
        <v>7</v>
      </c>
      <c r="F123" s="13"/>
      <c r="G123" s="127"/>
      <c r="H123" s="127">
        <v>15</v>
      </c>
      <c r="I123" s="4"/>
      <c r="J123" s="4"/>
      <c r="K123" s="4"/>
      <c r="L123" s="4">
        <v>35</v>
      </c>
      <c r="M123" s="4"/>
      <c r="N123" s="4"/>
      <c r="O123" s="4"/>
      <c r="P123" s="4"/>
      <c r="Q123" s="127"/>
      <c r="R123" s="4"/>
      <c r="S123" s="127">
        <v>25</v>
      </c>
      <c r="T123" s="8">
        <f t="shared" ref="T123" si="110">SUM(F123:Q123)</f>
        <v>50</v>
      </c>
      <c r="U123" s="8">
        <f t="shared" si="109"/>
        <v>75</v>
      </c>
      <c r="V123" s="21" t="s">
        <v>114</v>
      </c>
      <c r="W123" s="70">
        <f t="shared" si="62"/>
        <v>3</v>
      </c>
      <c r="X123" s="11">
        <f t="shared" si="78"/>
        <v>75</v>
      </c>
      <c r="Y123" s="68">
        <f t="shared" si="79"/>
        <v>3</v>
      </c>
      <c r="Z123" s="16"/>
      <c r="AA123" s="16"/>
      <c r="AB123" s="168"/>
      <c r="AC123" s="176"/>
      <c r="AD123" s="255">
        <f t="shared" si="72"/>
        <v>0</v>
      </c>
      <c r="AE123" s="108"/>
    </row>
    <row r="124" spans="1:31" ht="15" customHeight="1" thickBot="1" x14ac:dyDescent="0.25">
      <c r="A124" s="37"/>
      <c r="B124" s="399" t="s">
        <v>31</v>
      </c>
      <c r="C124" s="400"/>
      <c r="D124" s="401"/>
      <c r="E124" s="304"/>
      <c r="F124" s="11">
        <f>SUM(F77:F123)</f>
        <v>655</v>
      </c>
      <c r="G124" s="11">
        <f t="shared" ref="G124:Y124" si="111">SUM(G77:G123)</f>
        <v>0</v>
      </c>
      <c r="H124" s="11">
        <f t="shared" si="111"/>
        <v>340</v>
      </c>
      <c r="I124" s="11">
        <f t="shared" si="111"/>
        <v>0</v>
      </c>
      <c r="J124" s="11">
        <f t="shared" si="111"/>
        <v>0</v>
      </c>
      <c r="K124" s="11">
        <f t="shared" si="111"/>
        <v>0</v>
      </c>
      <c r="L124" s="11">
        <f t="shared" si="111"/>
        <v>675</v>
      </c>
      <c r="M124" s="11">
        <f t="shared" si="111"/>
        <v>0</v>
      </c>
      <c r="N124" s="11">
        <f t="shared" si="111"/>
        <v>0</v>
      </c>
      <c r="O124" s="11">
        <f t="shared" si="111"/>
        <v>0</v>
      </c>
      <c r="P124" s="11">
        <f t="shared" si="111"/>
        <v>0</v>
      </c>
      <c r="Q124" s="11">
        <f t="shared" si="111"/>
        <v>0</v>
      </c>
      <c r="R124" s="11">
        <f t="shared" si="111"/>
        <v>0</v>
      </c>
      <c r="S124" s="11">
        <f t="shared" si="111"/>
        <v>830</v>
      </c>
      <c r="T124" s="11">
        <f>SUM(T77:T123)</f>
        <v>1670</v>
      </c>
      <c r="U124" s="11">
        <f t="shared" si="111"/>
        <v>2500</v>
      </c>
      <c r="V124" s="11">
        <f t="shared" si="111"/>
        <v>0</v>
      </c>
      <c r="W124" s="66">
        <f t="shared" si="111"/>
        <v>99</v>
      </c>
      <c r="X124" s="11">
        <f t="shared" si="111"/>
        <v>2500</v>
      </c>
      <c r="Y124" s="11">
        <f t="shared" si="111"/>
        <v>99</v>
      </c>
      <c r="Z124" s="16"/>
      <c r="AA124" s="112" t="s">
        <v>176</v>
      </c>
      <c r="AB124" s="109">
        <f>SUM(AB78:AB123)</f>
        <v>0</v>
      </c>
      <c r="AC124" s="260">
        <f>SUM(AC78:AC123)</f>
        <v>0</v>
      </c>
      <c r="AD124" s="109">
        <f t="shared" si="72"/>
        <v>0</v>
      </c>
      <c r="AE124" s="109">
        <f>SUM(AE78:AE123)</f>
        <v>0</v>
      </c>
    </row>
    <row r="125" spans="1:31" ht="15" customHeight="1" thickBot="1" x14ac:dyDescent="0.25">
      <c r="A125" s="37"/>
      <c r="B125" s="85" t="s">
        <v>90</v>
      </c>
      <c r="C125" s="86"/>
      <c r="D125" s="86"/>
      <c r="E125" s="86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60"/>
      <c r="Z125" s="16"/>
      <c r="AA125" s="16"/>
      <c r="AB125" s="370" t="s">
        <v>114</v>
      </c>
      <c r="AC125" s="371"/>
      <c r="AD125" s="371"/>
      <c r="AE125" s="372"/>
    </row>
    <row r="126" spans="1:31" ht="13.5" thickBot="1" x14ac:dyDescent="0.25">
      <c r="A126" s="37" t="s">
        <v>204</v>
      </c>
      <c r="B126" s="80">
        <v>1</v>
      </c>
      <c r="C126" s="90" t="s">
        <v>43</v>
      </c>
      <c r="D126" s="91" t="s">
        <v>203</v>
      </c>
      <c r="E126" s="93">
        <v>7</v>
      </c>
      <c r="F126" s="13">
        <v>15</v>
      </c>
      <c r="G126" s="127"/>
      <c r="H126" s="127">
        <v>10</v>
      </c>
      <c r="I126" s="4"/>
      <c r="J126" s="4"/>
      <c r="K126" s="4"/>
      <c r="L126" s="4"/>
      <c r="M126" s="4"/>
      <c r="N126" s="4"/>
      <c r="O126" s="4"/>
      <c r="P126" s="4"/>
      <c r="Q126" s="127"/>
      <c r="R126" s="4"/>
      <c r="S126" s="127">
        <v>50</v>
      </c>
      <c r="T126" s="8">
        <f t="shared" ref="T126" si="112">SUM(F126:Q126)</f>
        <v>25</v>
      </c>
      <c r="U126" s="8">
        <f t="shared" ref="U126" si="113">SUM(F126:S126)</f>
        <v>75</v>
      </c>
      <c r="V126" s="21" t="s">
        <v>27</v>
      </c>
      <c r="W126" s="70">
        <f>IF(U126=0,0,IF(U126&lt;25,0.5,TRUNC(U126/25)))</f>
        <v>3</v>
      </c>
      <c r="X126" s="11">
        <f t="shared" ref="X126" si="114">U126</f>
        <v>75</v>
      </c>
      <c r="Y126" s="68">
        <f t="shared" ref="Y126" si="115">W126</f>
        <v>3</v>
      </c>
      <c r="Z126" s="16"/>
      <c r="AA126" s="16"/>
      <c r="AB126" s="124"/>
      <c r="AC126" s="153"/>
      <c r="AD126" s="253">
        <f t="shared" si="72"/>
        <v>0</v>
      </c>
      <c r="AE126" s="253"/>
    </row>
    <row r="127" spans="1:31" ht="13.5" thickBot="1" x14ac:dyDescent="0.25">
      <c r="A127" s="37" t="s">
        <v>204</v>
      </c>
      <c r="B127" s="20">
        <v>2</v>
      </c>
      <c r="C127" s="28" t="s">
        <v>43</v>
      </c>
      <c r="D127" s="92" t="s">
        <v>141</v>
      </c>
      <c r="E127" s="94">
        <v>8</v>
      </c>
      <c r="F127" s="13"/>
      <c r="G127" s="127">
        <v>5</v>
      </c>
      <c r="H127" s="127"/>
      <c r="I127" s="4"/>
      <c r="J127" s="4"/>
      <c r="K127" s="4"/>
      <c r="L127" s="4"/>
      <c r="M127" s="4"/>
      <c r="N127" s="4"/>
      <c r="O127" s="4"/>
      <c r="P127" s="4"/>
      <c r="Q127" s="127"/>
      <c r="R127" s="4"/>
      <c r="S127" s="127">
        <v>145</v>
      </c>
      <c r="T127" s="8">
        <f t="shared" ref="T127:T130" si="116">SUM(F127:Q127)</f>
        <v>5</v>
      </c>
      <c r="U127" s="8">
        <f t="shared" ref="U127:U130" si="117">SUM(F127:S127)</f>
        <v>150</v>
      </c>
      <c r="V127" s="21" t="s">
        <v>27</v>
      </c>
      <c r="W127" s="70">
        <f t="shared" ref="W127:W130" si="118">IF(U127=0,0,IF(U127&lt;25,0.5,TRUNC(U127/25)))</f>
        <v>6</v>
      </c>
      <c r="X127" s="11">
        <f t="shared" ref="X127:X131" si="119">U127</f>
        <v>150</v>
      </c>
      <c r="Y127" s="68">
        <f t="shared" ref="Y127:Y131" si="120">W127</f>
        <v>6</v>
      </c>
      <c r="Z127" s="16"/>
      <c r="AA127" s="16"/>
      <c r="AB127" s="127"/>
      <c r="AC127" s="157"/>
      <c r="AD127" s="107">
        <f t="shared" si="72"/>
        <v>0</v>
      </c>
      <c r="AE127" s="105"/>
    </row>
    <row r="128" spans="1:31" ht="13.5" thickBot="1" x14ac:dyDescent="0.25">
      <c r="A128" s="37" t="s">
        <v>204</v>
      </c>
      <c r="B128" s="12">
        <v>3</v>
      </c>
      <c r="C128" s="28" t="s">
        <v>43</v>
      </c>
      <c r="D128" s="92" t="s">
        <v>142</v>
      </c>
      <c r="E128" s="94">
        <v>9</v>
      </c>
      <c r="F128" s="13"/>
      <c r="G128" s="127">
        <v>10</v>
      </c>
      <c r="H128" s="127"/>
      <c r="I128" s="4"/>
      <c r="J128" s="4"/>
      <c r="K128" s="4"/>
      <c r="L128" s="4"/>
      <c r="M128" s="4"/>
      <c r="N128" s="4"/>
      <c r="O128" s="4"/>
      <c r="P128" s="4"/>
      <c r="Q128" s="127"/>
      <c r="R128" s="4"/>
      <c r="S128" s="127">
        <v>140</v>
      </c>
      <c r="T128" s="8">
        <f t="shared" ref="T128" si="121">SUM(F128:Q128)</f>
        <v>10</v>
      </c>
      <c r="U128" s="8">
        <f t="shared" ref="U128" si="122">SUM(F128:S128)</f>
        <v>150</v>
      </c>
      <c r="V128" s="21" t="s">
        <v>27</v>
      </c>
      <c r="W128" s="70">
        <f t="shared" si="118"/>
        <v>6</v>
      </c>
      <c r="X128" s="11">
        <f t="shared" ref="X128" si="123">U128</f>
        <v>150</v>
      </c>
      <c r="Y128" s="68">
        <f t="shared" ref="Y128" si="124">W128</f>
        <v>6</v>
      </c>
      <c r="Z128" s="16"/>
      <c r="AA128" s="16"/>
      <c r="AB128" s="127"/>
      <c r="AC128" s="157"/>
      <c r="AD128" s="107">
        <f t="shared" si="72"/>
        <v>0</v>
      </c>
      <c r="AE128" s="105"/>
    </row>
    <row r="129" spans="1:31" ht="13.5" thickBot="1" x14ac:dyDescent="0.25">
      <c r="A129" s="55" t="s">
        <v>204</v>
      </c>
      <c r="B129" s="12">
        <v>4</v>
      </c>
      <c r="C129" s="28" t="s">
        <v>43</v>
      </c>
      <c r="D129" s="92" t="s">
        <v>184</v>
      </c>
      <c r="E129" s="94">
        <v>10</v>
      </c>
      <c r="F129" s="13"/>
      <c r="G129" s="127">
        <v>10</v>
      </c>
      <c r="H129" s="127"/>
      <c r="I129" s="4"/>
      <c r="J129" s="4"/>
      <c r="K129" s="4"/>
      <c r="L129" s="4"/>
      <c r="M129" s="4"/>
      <c r="N129" s="4"/>
      <c r="O129" s="4"/>
      <c r="P129" s="4"/>
      <c r="Q129" s="127"/>
      <c r="R129" s="4"/>
      <c r="S129" s="127">
        <v>140</v>
      </c>
      <c r="T129" s="8">
        <f t="shared" si="116"/>
        <v>10</v>
      </c>
      <c r="U129" s="8">
        <f t="shared" si="117"/>
        <v>150</v>
      </c>
      <c r="V129" s="21" t="s">
        <v>27</v>
      </c>
      <c r="W129" s="70">
        <f t="shared" si="118"/>
        <v>6</v>
      </c>
      <c r="X129" s="11">
        <f t="shared" si="119"/>
        <v>150</v>
      </c>
      <c r="Y129" s="68">
        <f t="shared" si="120"/>
        <v>6</v>
      </c>
      <c r="Z129" s="16"/>
      <c r="AA129" s="16"/>
      <c r="AB129" s="127"/>
      <c r="AC129" s="157"/>
      <c r="AD129" s="107">
        <f t="shared" si="72"/>
        <v>0</v>
      </c>
      <c r="AE129" s="105"/>
    </row>
    <row r="130" spans="1:31" ht="13.5" thickBot="1" x14ac:dyDescent="0.25">
      <c r="A130" s="55" t="s">
        <v>204</v>
      </c>
      <c r="B130" s="165">
        <v>5</v>
      </c>
      <c r="C130" s="188" t="s">
        <v>43</v>
      </c>
      <c r="D130" s="189" t="s">
        <v>64</v>
      </c>
      <c r="E130" s="115">
        <v>9</v>
      </c>
      <c r="F130" s="13"/>
      <c r="G130" s="127"/>
      <c r="H130" s="127"/>
      <c r="I130" s="4"/>
      <c r="J130" s="4"/>
      <c r="K130" s="4"/>
      <c r="L130" s="4"/>
      <c r="M130" s="4"/>
      <c r="N130" s="4"/>
      <c r="O130" s="4"/>
      <c r="P130" s="4"/>
      <c r="Q130" s="127"/>
      <c r="R130" s="4"/>
      <c r="S130" s="127">
        <v>100</v>
      </c>
      <c r="T130" s="8">
        <f t="shared" si="116"/>
        <v>0</v>
      </c>
      <c r="U130" s="8">
        <f t="shared" si="117"/>
        <v>100</v>
      </c>
      <c r="V130" s="21" t="s">
        <v>27</v>
      </c>
      <c r="W130" s="70">
        <f t="shared" si="118"/>
        <v>4</v>
      </c>
      <c r="X130" s="11">
        <f t="shared" si="119"/>
        <v>100</v>
      </c>
      <c r="Y130" s="68">
        <f t="shared" si="120"/>
        <v>4</v>
      </c>
      <c r="Z130" s="16"/>
      <c r="AA130" s="16"/>
      <c r="AB130" s="168"/>
      <c r="AC130" s="176"/>
      <c r="AD130" s="255">
        <f t="shared" si="72"/>
        <v>0</v>
      </c>
      <c r="AE130" s="264"/>
    </row>
    <row r="131" spans="1:31" ht="15" customHeight="1" thickBot="1" x14ac:dyDescent="0.25">
      <c r="A131" s="37"/>
      <c r="B131" s="399" t="s">
        <v>31</v>
      </c>
      <c r="C131" s="400"/>
      <c r="D131" s="401"/>
      <c r="E131" s="116"/>
      <c r="F131" s="11">
        <f t="shared" ref="F131:U131" si="125">SUM(F126:F130)</f>
        <v>15</v>
      </c>
      <c r="G131" s="11">
        <f t="shared" si="125"/>
        <v>25</v>
      </c>
      <c r="H131" s="11">
        <f t="shared" si="125"/>
        <v>10</v>
      </c>
      <c r="I131" s="11">
        <f t="shared" si="125"/>
        <v>0</v>
      </c>
      <c r="J131" s="11">
        <f t="shared" si="125"/>
        <v>0</v>
      </c>
      <c r="K131" s="11">
        <f t="shared" si="125"/>
        <v>0</v>
      </c>
      <c r="L131" s="11">
        <f t="shared" si="125"/>
        <v>0</v>
      </c>
      <c r="M131" s="11">
        <f t="shared" si="125"/>
        <v>0</v>
      </c>
      <c r="N131" s="11">
        <f t="shared" si="125"/>
        <v>0</v>
      </c>
      <c r="O131" s="11">
        <f t="shared" si="125"/>
        <v>0</v>
      </c>
      <c r="P131" s="11">
        <f t="shared" si="125"/>
        <v>0</v>
      </c>
      <c r="Q131" s="11">
        <f t="shared" si="125"/>
        <v>0</v>
      </c>
      <c r="R131" s="11">
        <f t="shared" si="125"/>
        <v>0</v>
      </c>
      <c r="S131" s="11">
        <f t="shared" si="125"/>
        <v>575</v>
      </c>
      <c r="T131" s="11">
        <f>SUM(T126:T130)</f>
        <v>50</v>
      </c>
      <c r="U131" s="11">
        <f t="shared" si="125"/>
        <v>625</v>
      </c>
      <c r="V131" s="11"/>
      <c r="W131" s="66">
        <f>SUM(W126:W130)</f>
        <v>25</v>
      </c>
      <c r="X131" s="11">
        <f t="shared" si="119"/>
        <v>625</v>
      </c>
      <c r="Y131" s="68">
        <f t="shared" si="120"/>
        <v>25</v>
      </c>
      <c r="Z131" s="16"/>
      <c r="AA131" s="112" t="s">
        <v>176</v>
      </c>
      <c r="AB131" s="109">
        <f>SUM(AB126:AB130)</f>
        <v>0</v>
      </c>
      <c r="AC131" s="260">
        <f>SUM(AC126:AC130)</f>
        <v>0</v>
      </c>
      <c r="AD131" s="109">
        <f t="shared" si="72"/>
        <v>0</v>
      </c>
      <c r="AE131" s="254">
        <f>SUM(AE126:AE130)</f>
        <v>0</v>
      </c>
    </row>
    <row r="132" spans="1:31" ht="15" customHeight="1" thickBot="1" x14ac:dyDescent="0.25">
      <c r="A132" s="37"/>
      <c r="B132" s="58" t="s">
        <v>138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60"/>
      <c r="Z132" s="16"/>
      <c r="AA132" s="16"/>
      <c r="AB132" s="370" t="s">
        <v>154</v>
      </c>
      <c r="AC132" s="371"/>
      <c r="AD132" s="371"/>
      <c r="AE132" s="372"/>
    </row>
    <row r="133" spans="1:31" ht="13.5" thickBot="1" x14ac:dyDescent="0.25">
      <c r="A133" s="37"/>
      <c r="B133" s="12">
        <v>1</v>
      </c>
      <c r="C133" s="27" t="s">
        <v>43</v>
      </c>
      <c r="D133" s="103" t="s">
        <v>134</v>
      </c>
      <c r="E133" s="100">
        <v>2</v>
      </c>
      <c r="F133" s="13"/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v>150</v>
      </c>
      <c r="S133" s="4"/>
      <c r="T133" s="8">
        <f t="shared" ref="T133:T139" si="126">SUM(F133:Q133)</f>
        <v>0</v>
      </c>
      <c r="U133" s="8">
        <f t="shared" ref="U133:U138" si="127">SUM(F133:S133)</f>
        <v>150</v>
      </c>
      <c r="V133" s="21" t="s">
        <v>116</v>
      </c>
      <c r="W133" s="70">
        <v>5</v>
      </c>
      <c r="X133" s="11">
        <f t="shared" ref="X133" si="128">U133</f>
        <v>150</v>
      </c>
      <c r="Y133" s="68">
        <f t="shared" ref="Y133" si="129">W133</f>
        <v>5</v>
      </c>
      <c r="Z133" s="16"/>
      <c r="AA133" s="16"/>
      <c r="AB133" s="124"/>
      <c r="AC133" s="153"/>
      <c r="AD133" s="253">
        <f t="shared" si="72"/>
        <v>0</v>
      </c>
      <c r="AE133" s="253"/>
    </row>
    <row r="134" spans="1:31" ht="13.5" thickBot="1" x14ac:dyDescent="0.25">
      <c r="A134" s="37"/>
      <c r="B134" s="12">
        <v>2</v>
      </c>
      <c r="C134" s="27" t="s">
        <v>43</v>
      </c>
      <c r="D134" s="99" t="s">
        <v>135</v>
      </c>
      <c r="E134" s="101">
        <v>4</v>
      </c>
      <c r="F134" s="13"/>
      <c r="G134" s="1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300</v>
      </c>
      <c r="S134" s="4"/>
      <c r="T134" s="8">
        <f t="shared" si="126"/>
        <v>0</v>
      </c>
      <c r="U134" s="8">
        <f t="shared" si="127"/>
        <v>300</v>
      </c>
      <c r="V134" s="21" t="s">
        <v>116</v>
      </c>
      <c r="W134" s="70">
        <v>11</v>
      </c>
      <c r="X134" s="11">
        <v>300</v>
      </c>
      <c r="Y134" s="68">
        <v>11</v>
      </c>
      <c r="Z134" s="16"/>
      <c r="AA134" s="16"/>
      <c r="AB134" s="127"/>
      <c r="AC134" s="157"/>
      <c r="AD134" s="107">
        <f t="shared" si="72"/>
        <v>0</v>
      </c>
      <c r="AE134" s="105"/>
    </row>
    <row r="135" spans="1:31" ht="13.5" thickBot="1" x14ac:dyDescent="0.25">
      <c r="A135" s="37"/>
      <c r="B135" s="12">
        <v>3</v>
      </c>
      <c r="C135" s="27" t="s">
        <v>43</v>
      </c>
      <c r="D135" s="99" t="s">
        <v>136</v>
      </c>
      <c r="E135" s="101">
        <v>5</v>
      </c>
      <c r="F135" s="13"/>
      <c r="G135" s="1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100</v>
      </c>
      <c r="S135" s="4"/>
      <c r="T135" s="8">
        <f t="shared" si="126"/>
        <v>0</v>
      </c>
      <c r="U135" s="8">
        <f t="shared" si="127"/>
        <v>100</v>
      </c>
      <c r="V135" s="21" t="s">
        <v>116</v>
      </c>
      <c r="W135" s="70">
        <v>4</v>
      </c>
      <c r="X135" s="11">
        <v>100</v>
      </c>
      <c r="Y135" s="68">
        <v>4</v>
      </c>
      <c r="Z135" s="16"/>
      <c r="AA135" s="16"/>
      <c r="AB135" s="127"/>
      <c r="AC135" s="157"/>
      <c r="AD135" s="107">
        <f t="shared" si="72"/>
        <v>0</v>
      </c>
      <c r="AE135" s="105"/>
    </row>
    <row r="136" spans="1:31" ht="13.5" thickBot="1" x14ac:dyDescent="0.25">
      <c r="A136" s="37"/>
      <c r="B136" s="12">
        <v>4</v>
      </c>
      <c r="C136" s="27" t="s">
        <v>43</v>
      </c>
      <c r="D136" s="99" t="s">
        <v>137</v>
      </c>
      <c r="E136" s="101">
        <v>6</v>
      </c>
      <c r="F136" s="13"/>
      <c r="G136" s="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>
        <v>200</v>
      </c>
      <c r="S136" s="4"/>
      <c r="T136" s="8">
        <f t="shared" si="126"/>
        <v>0</v>
      </c>
      <c r="U136" s="8">
        <f t="shared" si="127"/>
        <v>200</v>
      </c>
      <c r="V136" s="21" t="s">
        <v>116</v>
      </c>
      <c r="W136" s="70">
        <v>7</v>
      </c>
      <c r="X136" s="11">
        <f t="shared" ref="X136" si="130">U136</f>
        <v>200</v>
      </c>
      <c r="Y136" s="68">
        <f t="shared" ref="Y136" si="131">W136</f>
        <v>7</v>
      </c>
      <c r="Z136" s="16"/>
      <c r="AA136" s="16"/>
      <c r="AB136" s="127"/>
      <c r="AC136" s="157"/>
      <c r="AD136" s="107">
        <f t="shared" si="72"/>
        <v>0</v>
      </c>
      <c r="AE136" s="105"/>
    </row>
    <row r="137" spans="1:31" ht="13.5" thickBot="1" x14ac:dyDescent="0.25">
      <c r="A137" s="37"/>
      <c r="B137" s="12">
        <v>5</v>
      </c>
      <c r="C137" s="27" t="s">
        <v>43</v>
      </c>
      <c r="D137" s="99" t="s">
        <v>136</v>
      </c>
      <c r="E137" s="101">
        <v>7</v>
      </c>
      <c r="F137" s="13"/>
      <c r="G137" s="1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>
        <v>100</v>
      </c>
      <c r="S137" s="4"/>
      <c r="T137" s="8">
        <f t="shared" si="126"/>
        <v>0</v>
      </c>
      <c r="U137" s="8">
        <f t="shared" si="127"/>
        <v>100</v>
      </c>
      <c r="V137" s="21" t="s">
        <v>116</v>
      </c>
      <c r="W137" s="70">
        <v>4</v>
      </c>
      <c r="X137" s="11">
        <v>100</v>
      </c>
      <c r="Y137" s="68">
        <v>4</v>
      </c>
      <c r="Z137" s="16"/>
      <c r="AA137" s="16"/>
      <c r="AB137" s="127"/>
      <c r="AC137" s="157"/>
      <c r="AD137" s="107">
        <f t="shared" si="72"/>
        <v>0</v>
      </c>
      <c r="AE137" s="105"/>
    </row>
    <row r="138" spans="1:31" ht="13.5" thickBot="1" x14ac:dyDescent="0.25">
      <c r="A138" s="37"/>
      <c r="B138" s="12">
        <v>6</v>
      </c>
      <c r="C138" s="27" t="s">
        <v>43</v>
      </c>
      <c r="D138" s="99" t="s">
        <v>137</v>
      </c>
      <c r="E138" s="101">
        <v>8</v>
      </c>
      <c r="F138" s="13"/>
      <c r="G138" s="1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>
        <v>200</v>
      </c>
      <c r="S138" s="4"/>
      <c r="T138" s="8">
        <f t="shared" si="126"/>
        <v>0</v>
      </c>
      <c r="U138" s="8">
        <f t="shared" si="127"/>
        <v>200</v>
      </c>
      <c r="V138" s="21" t="s">
        <v>116</v>
      </c>
      <c r="W138" s="70">
        <v>7</v>
      </c>
      <c r="X138" s="11">
        <v>200</v>
      </c>
      <c r="Y138" s="68">
        <v>7</v>
      </c>
      <c r="Z138" s="16"/>
      <c r="AA138" s="16"/>
      <c r="AB138" s="127"/>
      <c r="AC138" s="157"/>
      <c r="AD138" s="107">
        <f t="shared" si="72"/>
        <v>0</v>
      </c>
      <c r="AE138" s="105"/>
    </row>
    <row r="139" spans="1:31" ht="13.5" thickBot="1" x14ac:dyDescent="0.25">
      <c r="A139" s="37"/>
      <c r="B139" s="12">
        <v>7</v>
      </c>
      <c r="C139" s="27" t="s">
        <v>43</v>
      </c>
      <c r="D139" s="99" t="s">
        <v>160</v>
      </c>
      <c r="E139" s="102">
        <v>10</v>
      </c>
      <c r="F139" s="13"/>
      <c r="G139" s="1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>
        <v>510</v>
      </c>
      <c r="S139" s="4"/>
      <c r="T139" s="8">
        <f t="shared" si="126"/>
        <v>0</v>
      </c>
      <c r="U139" s="8">
        <f t="shared" ref="U139" si="132">SUM(F139:S139)</f>
        <v>510</v>
      </c>
      <c r="V139" s="21" t="s">
        <v>116</v>
      </c>
      <c r="W139" s="70">
        <f t="shared" ref="W139" si="133">IF(U139=0,0,IF(U139&lt;25,0.5,TRUNC(U139/25)))+IF(V139="E",1,0)</f>
        <v>20</v>
      </c>
      <c r="X139" s="11">
        <f t="shared" ref="X139" si="134">U139</f>
        <v>510</v>
      </c>
      <c r="Y139" s="68">
        <f t="shared" ref="Y139:Y140" si="135">W139</f>
        <v>20</v>
      </c>
      <c r="Z139" s="16"/>
      <c r="AA139" s="16"/>
      <c r="AB139" s="168"/>
      <c r="AC139" s="176"/>
      <c r="AD139" s="255">
        <f t="shared" si="72"/>
        <v>0</v>
      </c>
      <c r="AE139" s="108"/>
    </row>
    <row r="140" spans="1:31" ht="15" customHeight="1" thickBot="1" x14ac:dyDescent="0.25">
      <c r="A140" s="37"/>
      <c r="B140" s="399" t="s">
        <v>31</v>
      </c>
      <c r="C140" s="400"/>
      <c r="D140" s="401"/>
      <c r="E140" s="304"/>
      <c r="F140" s="11">
        <f t="shared" ref="F140:O140" si="136">SUM(F139:F139)</f>
        <v>0</v>
      </c>
      <c r="G140" s="11">
        <f t="shared" si="136"/>
        <v>0</v>
      </c>
      <c r="H140" s="11">
        <f t="shared" si="136"/>
        <v>0</v>
      </c>
      <c r="I140" s="11">
        <f t="shared" si="136"/>
        <v>0</v>
      </c>
      <c r="J140" s="11">
        <f t="shared" si="136"/>
        <v>0</v>
      </c>
      <c r="K140" s="11">
        <f t="shared" si="136"/>
        <v>0</v>
      </c>
      <c r="L140" s="11">
        <f t="shared" si="136"/>
        <v>0</v>
      </c>
      <c r="M140" s="11">
        <f t="shared" si="136"/>
        <v>0</v>
      </c>
      <c r="N140" s="11">
        <f t="shared" si="136"/>
        <v>0</v>
      </c>
      <c r="O140" s="11">
        <f t="shared" si="136"/>
        <v>0</v>
      </c>
      <c r="P140" s="11">
        <f t="shared" ref="P140:T140" si="137">SUM(P133:P139)</f>
        <v>0</v>
      </c>
      <c r="Q140" s="11">
        <f t="shared" si="137"/>
        <v>0</v>
      </c>
      <c r="R140" s="11">
        <f t="shared" si="137"/>
        <v>1560</v>
      </c>
      <c r="S140" s="11">
        <f t="shared" si="137"/>
        <v>0</v>
      </c>
      <c r="T140" s="11">
        <f t="shared" si="137"/>
        <v>0</v>
      </c>
      <c r="U140" s="11">
        <f>SUM(U133:U139)</f>
        <v>1560</v>
      </c>
      <c r="V140" s="11"/>
      <c r="W140" s="66">
        <f>SUM(W133:W139)</f>
        <v>58</v>
      </c>
      <c r="X140" s="11">
        <v>1560</v>
      </c>
      <c r="Y140" s="68">
        <f t="shared" si="135"/>
        <v>58</v>
      </c>
      <c r="Z140" s="16"/>
      <c r="AA140" s="112" t="s">
        <v>176</v>
      </c>
      <c r="AB140" s="109">
        <f>SUM(AB133:AB139)</f>
        <v>0</v>
      </c>
      <c r="AC140" s="260">
        <f>SUM(AC133:AC139)</f>
        <v>0</v>
      </c>
      <c r="AD140" s="109">
        <f t="shared" si="72"/>
        <v>0</v>
      </c>
      <c r="AE140" s="109">
        <f>SUM(AE133:AE139)</f>
        <v>0</v>
      </c>
    </row>
    <row r="141" spans="1:31" ht="15" customHeight="1" thickBot="1" x14ac:dyDescent="0.25">
      <c r="A141" s="37"/>
      <c r="B141" s="58" t="s">
        <v>113</v>
      </c>
      <c r="C141" s="59"/>
      <c r="D141" s="59"/>
      <c r="E141" s="86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/>
      <c r="Z141" s="16"/>
      <c r="AA141" s="16"/>
      <c r="AB141" s="370" t="s">
        <v>155</v>
      </c>
      <c r="AC141" s="371"/>
      <c r="AD141" s="371"/>
      <c r="AE141" s="372"/>
    </row>
    <row r="142" spans="1:31" ht="13.5" thickBot="1" x14ac:dyDescent="0.25">
      <c r="A142" s="37"/>
      <c r="B142" s="35">
        <v>1</v>
      </c>
      <c r="C142" s="27" t="s">
        <v>43</v>
      </c>
      <c r="D142" s="319" t="s">
        <v>221</v>
      </c>
      <c r="E142" s="100">
        <v>1</v>
      </c>
      <c r="F142" s="13">
        <v>15</v>
      </c>
      <c r="G142" s="127"/>
      <c r="H142" s="127">
        <v>10</v>
      </c>
      <c r="I142" s="4"/>
      <c r="J142" s="4"/>
      <c r="K142" s="4"/>
      <c r="L142" s="4"/>
      <c r="M142" s="4"/>
      <c r="N142" s="4"/>
      <c r="O142" s="4"/>
      <c r="P142" s="4"/>
      <c r="Q142" s="127"/>
      <c r="R142" s="4"/>
      <c r="S142" s="127"/>
      <c r="T142" s="8">
        <f>SUM(F142:Q142)</f>
        <v>25</v>
      </c>
      <c r="U142" s="8">
        <f>SUM(F142:S142)</f>
        <v>25</v>
      </c>
      <c r="V142" s="21" t="s">
        <v>27</v>
      </c>
      <c r="W142" s="70">
        <f t="shared" ref="W142:W146" si="138">IF(U142=0,0,IF(U142&lt;25,0.5,TRUNC(U142/25)))</f>
        <v>1</v>
      </c>
      <c r="X142" s="11">
        <f t="shared" ref="X142:X159" si="139">U142</f>
        <v>25</v>
      </c>
      <c r="Y142" s="68">
        <f t="shared" ref="Y142:Y158" si="140">W142</f>
        <v>1</v>
      </c>
      <c r="Z142" s="16"/>
      <c r="AA142" s="16"/>
      <c r="AB142" s="8">
        <f>SUM(F142:R142)</f>
        <v>25</v>
      </c>
      <c r="AC142" s="252">
        <f t="shared" ref="AC142:AC157" si="141">S142</f>
        <v>0</v>
      </c>
      <c r="AD142" s="107">
        <f t="shared" si="72"/>
        <v>25</v>
      </c>
      <c r="AE142" s="110">
        <f>Y142</f>
        <v>1</v>
      </c>
    </row>
    <row r="143" spans="1:31" ht="13.5" thickBot="1" x14ac:dyDescent="0.25">
      <c r="A143" s="37" t="s">
        <v>204</v>
      </c>
      <c r="B143" s="20">
        <v>2</v>
      </c>
      <c r="C143" s="28" t="s">
        <v>43</v>
      </c>
      <c r="D143" s="92" t="s">
        <v>143</v>
      </c>
      <c r="E143" s="101">
        <v>7</v>
      </c>
      <c r="F143" s="13">
        <v>10</v>
      </c>
      <c r="G143" s="127"/>
      <c r="H143" s="127"/>
      <c r="I143" s="4"/>
      <c r="J143" s="4"/>
      <c r="K143" s="4"/>
      <c r="L143" s="4">
        <v>15</v>
      </c>
      <c r="M143" s="4"/>
      <c r="N143" s="4"/>
      <c r="O143" s="4"/>
      <c r="P143" s="4"/>
      <c r="Q143" s="127"/>
      <c r="R143" s="4"/>
      <c r="S143" s="150"/>
      <c r="T143" s="8">
        <f>SUM(F143:Q143)</f>
        <v>25</v>
      </c>
      <c r="U143" s="8">
        <f>SUM(F143:S143)</f>
        <v>25</v>
      </c>
      <c r="V143" s="21" t="s">
        <v>27</v>
      </c>
      <c r="W143" s="70">
        <f t="shared" si="138"/>
        <v>1</v>
      </c>
      <c r="X143" s="11">
        <f>U143</f>
        <v>25</v>
      </c>
      <c r="Y143" s="68">
        <f>W143</f>
        <v>1</v>
      </c>
      <c r="Z143" s="16"/>
      <c r="AA143" s="16"/>
      <c r="AB143" s="4">
        <f t="shared" ref="AB143:AB157" si="142">SUM(F143:R143)</f>
        <v>25</v>
      </c>
      <c r="AC143" s="252">
        <f t="shared" si="141"/>
        <v>0</v>
      </c>
      <c r="AD143" s="107">
        <f t="shared" si="72"/>
        <v>25</v>
      </c>
      <c r="AE143" s="110">
        <f>Y143</f>
        <v>1</v>
      </c>
    </row>
    <row r="144" spans="1:31" ht="13.5" thickBot="1" x14ac:dyDescent="0.25">
      <c r="A144" s="37" t="s">
        <v>204</v>
      </c>
      <c r="B144" s="12">
        <v>3</v>
      </c>
      <c r="C144" s="28" t="s">
        <v>43</v>
      </c>
      <c r="D144" s="92" t="s">
        <v>144</v>
      </c>
      <c r="E144" s="101">
        <v>8</v>
      </c>
      <c r="F144" s="13"/>
      <c r="G144" s="127">
        <v>10</v>
      </c>
      <c r="H144" s="127"/>
      <c r="I144" s="4"/>
      <c r="J144" s="4"/>
      <c r="K144" s="4"/>
      <c r="L144" s="4">
        <v>15</v>
      </c>
      <c r="M144" s="4"/>
      <c r="N144" s="4"/>
      <c r="O144" s="4"/>
      <c r="P144" s="4"/>
      <c r="Q144" s="127"/>
      <c r="R144" s="4"/>
      <c r="S144" s="150"/>
      <c r="T144" s="8">
        <f>SUM(F144:Q144)</f>
        <v>25</v>
      </c>
      <c r="U144" s="8">
        <f>SUM(F144:S144)</f>
        <v>25</v>
      </c>
      <c r="V144" s="21" t="s">
        <v>27</v>
      </c>
      <c r="W144" s="70">
        <f t="shared" si="138"/>
        <v>1</v>
      </c>
      <c r="X144" s="11">
        <f>U144</f>
        <v>25</v>
      </c>
      <c r="Y144" s="68">
        <f>W144</f>
        <v>1</v>
      </c>
      <c r="Z144" s="16"/>
      <c r="AA144" s="16"/>
      <c r="AB144" s="4">
        <f t="shared" si="142"/>
        <v>25</v>
      </c>
      <c r="AC144" s="252">
        <f t="shared" si="141"/>
        <v>0</v>
      </c>
      <c r="AD144" s="107">
        <f t="shared" si="72"/>
        <v>25</v>
      </c>
      <c r="AE144" s="110">
        <f>Y144</f>
        <v>1</v>
      </c>
    </row>
    <row r="145" spans="1:39" ht="13.5" thickBot="1" x14ac:dyDescent="0.25">
      <c r="A145" s="37"/>
      <c r="B145" s="20">
        <v>4</v>
      </c>
      <c r="C145" s="28"/>
      <c r="D145" s="87" t="s">
        <v>33</v>
      </c>
      <c r="E145" s="208">
        <v>2</v>
      </c>
      <c r="F145" s="31">
        <v>15</v>
      </c>
      <c r="G145" s="31"/>
      <c r="H145" s="32"/>
      <c r="I145" s="8"/>
      <c r="J145" s="8"/>
      <c r="K145" s="32"/>
      <c r="L145" s="8"/>
      <c r="M145" s="8"/>
      <c r="N145" s="8"/>
      <c r="O145" s="8"/>
      <c r="P145" s="8"/>
      <c r="Q145" s="8"/>
      <c r="R145" s="8"/>
      <c r="S145" s="8">
        <v>15</v>
      </c>
      <c r="T145" s="8">
        <f t="shared" ref="T145:T146" si="143">SUM(F145:Q145)</f>
        <v>15</v>
      </c>
      <c r="U145" s="8">
        <f t="shared" ref="U145:U146" si="144">SUM(F145:S145)</f>
        <v>30</v>
      </c>
      <c r="V145" s="21" t="s">
        <v>27</v>
      </c>
      <c r="W145" s="70">
        <f t="shared" si="138"/>
        <v>1</v>
      </c>
      <c r="X145" s="11">
        <f>U145</f>
        <v>30</v>
      </c>
      <c r="Y145" s="68">
        <f>W145</f>
        <v>1</v>
      </c>
      <c r="Z145" s="16"/>
      <c r="AA145" s="16"/>
      <c r="AB145" s="4">
        <f t="shared" si="142"/>
        <v>15</v>
      </c>
      <c r="AC145" s="252">
        <f t="shared" si="141"/>
        <v>15</v>
      </c>
      <c r="AD145" s="107">
        <f t="shared" si="72"/>
        <v>30</v>
      </c>
      <c r="AE145" s="110">
        <f t="shared" ref="AE145:AE146" si="145">Y145</f>
        <v>1</v>
      </c>
    </row>
    <row r="146" spans="1:39" ht="13.5" thickBot="1" x14ac:dyDescent="0.25">
      <c r="A146" s="37"/>
      <c r="B146" s="12">
        <v>5</v>
      </c>
      <c r="C146" s="28"/>
      <c r="D146" s="87" t="s">
        <v>34</v>
      </c>
      <c r="E146" s="101">
        <v>2</v>
      </c>
      <c r="F146" s="14">
        <v>15</v>
      </c>
      <c r="G146" s="14"/>
      <c r="H146" s="25"/>
      <c r="I146" s="4"/>
      <c r="J146" s="4"/>
      <c r="K146" s="25"/>
      <c r="L146" s="4"/>
      <c r="M146" s="4"/>
      <c r="N146" s="4"/>
      <c r="O146" s="4"/>
      <c r="P146" s="4"/>
      <c r="Q146" s="4"/>
      <c r="R146" s="4"/>
      <c r="S146" s="4">
        <v>15</v>
      </c>
      <c r="T146" s="8">
        <f t="shared" si="143"/>
        <v>15</v>
      </c>
      <c r="U146" s="8">
        <f t="shared" si="144"/>
        <v>30</v>
      </c>
      <c r="V146" s="21" t="s">
        <v>27</v>
      </c>
      <c r="W146" s="70">
        <f t="shared" si="138"/>
        <v>1</v>
      </c>
      <c r="X146" s="11">
        <f>U146</f>
        <v>30</v>
      </c>
      <c r="Y146" s="68">
        <f>W146</f>
        <v>1</v>
      </c>
      <c r="Z146" s="16"/>
      <c r="AA146" s="16"/>
      <c r="AB146" s="4">
        <f t="shared" si="142"/>
        <v>15</v>
      </c>
      <c r="AC146" s="252">
        <f t="shared" si="141"/>
        <v>15</v>
      </c>
      <c r="AD146" s="107">
        <f t="shared" si="72"/>
        <v>30</v>
      </c>
      <c r="AE146" s="110">
        <f t="shared" si="145"/>
        <v>1</v>
      </c>
    </row>
    <row r="147" spans="1:39" ht="13.5" thickBot="1" x14ac:dyDescent="0.25">
      <c r="A147" s="37"/>
      <c r="B147" s="20">
        <v>6</v>
      </c>
      <c r="C147" s="27" t="s">
        <v>43</v>
      </c>
      <c r="D147" s="87" t="s">
        <v>164</v>
      </c>
      <c r="E147" s="104">
        <v>5</v>
      </c>
      <c r="F147" s="31">
        <v>15</v>
      </c>
      <c r="G147" s="32"/>
      <c r="H147" s="8">
        <v>15</v>
      </c>
      <c r="I147" s="8"/>
      <c r="J147" s="32"/>
      <c r="K147" s="8"/>
      <c r="L147" s="8"/>
      <c r="M147" s="8"/>
      <c r="N147" s="8"/>
      <c r="O147" s="8"/>
      <c r="P147" s="8"/>
      <c r="Q147" s="8"/>
      <c r="R147" s="8"/>
      <c r="S147" s="127">
        <v>20</v>
      </c>
      <c r="T147" s="8">
        <f t="shared" ref="T147:T157" si="146">SUM(F147:Q147)</f>
        <v>30</v>
      </c>
      <c r="U147" s="8">
        <f t="shared" ref="U147:U157" si="147">SUM(F147:S147)</f>
        <v>50</v>
      </c>
      <c r="V147" s="21" t="s">
        <v>27</v>
      </c>
      <c r="W147" s="70">
        <f t="shared" ref="W147:W157" si="148">IF(U147=0,0,IF(U147&lt;25,0.5,TRUNC(U147/25)))</f>
        <v>2</v>
      </c>
      <c r="X147" s="11">
        <f t="shared" ref="X147" si="149">U147</f>
        <v>50</v>
      </c>
      <c r="Y147" s="68">
        <f t="shared" ref="Y147" si="150">W147</f>
        <v>2</v>
      </c>
      <c r="Z147" s="17"/>
      <c r="AA147" s="17"/>
      <c r="AB147" s="4">
        <f t="shared" si="142"/>
        <v>30</v>
      </c>
      <c r="AC147" s="252">
        <f t="shared" si="141"/>
        <v>20</v>
      </c>
      <c r="AD147" s="107">
        <f t="shared" ref="AD147" si="151">SUM(AB147:AC147)</f>
        <v>50</v>
      </c>
      <c r="AE147" s="110">
        <f t="shared" ref="AE147:AE157" si="152">Y147</f>
        <v>2</v>
      </c>
    </row>
    <row r="148" spans="1:39" ht="13.5" thickBot="1" x14ac:dyDescent="0.25">
      <c r="A148" s="37"/>
      <c r="B148" s="12">
        <v>7</v>
      </c>
      <c r="C148" s="27" t="s">
        <v>43</v>
      </c>
      <c r="D148" s="87" t="s">
        <v>165</v>
      </c>
      <c r="E148" s="104">
        <v>6</v>
      </c>
      <c r="F148" s="31">
        <v>15</v>
      </c>
      <c r="G148" s="32"/>
      <c r="H148" s="8">
        <v>15</v>
      </c>
      <c r="I148" s="8"/>
      <c r="J148" s="32"/>
      <c r="K148" s="8"/>
      <c r="L148" s="8"/>
      <c r="M148" s="8"/>
      <c r="N148" s="8"/>
      <c r="O148" s="8"/>
      <c r="P148" s="8"/>
      <c r="Q148" s="8"/>
      <c r="R148" s="8"/>
      <c r="S148" s="127">
        <v>20</v>
      </c>
      <c r="T148" s="8">
        <f t="shared" si="146"/>
        <v>30</v>
      </c>
      <c r="U148" s="8">
        <f t="shared" si="147"/>
        <v>50</v>
      </c>
      <c r="V148" s="21" t="s">
        <v>27</v>
      </c>
      <c r="W148" s="70">
        <f t="shared" si="148"/>
        <v>2</v>
      </c>
      <c r="X148" s="11">
        <f t="shared" si="139"/>
        <v>50</v>
      </c>
      <c r="Y148" s="68">
        <f t="shared" si="140"/>
        <v>2</v>
      </c>
      <c r="Z148" s="17"/>
      <c r="AA148" s="17"/>
      <c r="AB148" s="4">
        <f t="shared" si="142"/>
        <v>30</v>
      </c>
      <c r="AC148" s="252">
        <f t="shared" si="141"/>
        <v>20</v>
      </c>
      <c r="AD148" s="107">
        <f t="shared" si="72"/>
        <v>50</v>
      </c>
      <c r="AE148" s="110">
        <f t="shared" si="152"/>
        <v>2</v>
      </c>
      <c r="AM148" s="358"/>
    </row>
    <row r="149" spans="1:39" ht="13.5" thickBot="1" x14ac:dyDescent="0.25">
      <c r="A149" s="37"/>
      <c r="B149" s="20">
        <v>8</v>
      </c>
      <c r="C149" s="27" t="s">
        <v>43</v>
      </c>
      <c r="D149" s="87" t="s">
        <v>166</v>
      </c>
      <c r="E149" s="104">
        <v>7</v>
      </c>
      <c r="F149" s="31">
        <v>15</v>
      </c>
      <c r="G149" s="32"/>
      <c r="H149" s="8">
        <v>15</v>
      </c>
      <c r="I149" s="8"/>
      <c r="J149" s="32"/>
      <c r="K149" s="8"/>
      <c r="L149" s="8"/>
      <c r="M149" s="8"/>
      <c r="N149" s="8"/>
      <c r="O149" s="8"/>
      <c r="P149" s="8"/>
      <c r="Q149" s="8"/>
      <c r="R149" s="8"/>
      <c r="S149" s="127">
        <v>20</v>
      </c>
      <c r="T149" s="8">
        <f t="shared" si="146"/>
        <v>30</v>
      </c>
      <c r="U149" s="8">
        <f t="shared" si="147"/>
        <v>50</v>
      </c>
      <c r="V149" s="21" t="s">
        <v>27</v>
      </c>
      <c r="W149" s="70">
        <f t="shared" si="148"/>
        <v>2</v>
      </c>
      <c r="X149" s="11">
        <f t="shared" ref="X149" si="153">U149</f>
        <v>50</v>
      </c>
      <c r="Y149" s="68">
        <f t="shared" ref="Y149" si="154">W149</f>
        <v>2</v>
      </c>
      <c r="Z149" s="17"/>
      <c r="AA149" s="17"/>
      <c r="AB149" s="4">
        <f t="shared" si="142"/>
        <v>30</v>
      </c>
      <c r="AC149" s="252">
        <f t="shared" si="141"/>
        <v>20</v>
      </c>
      <c r="AD149" s="107">
        <f t="shared" ref="AD149:AD160" si="155">SUM(AB149:AC149)</f>
        <v>50</v>
      </c>
      <c r="AE149" s="110">
        <f t="shared" si="152"/>
        <v>2</v>
      </c>
    </row>
    <row r="150" spans="1:39" ht="13.5" thickBot="1" x14ac:dyDescent="0.25">
      <c r="A150" s="37"/>
      <c r="B150" s="12">
        <v>9</v>
      </c>
      <c r="C150" s="27" t="s">
        <v>43</v>
      </c>
      <c r="D150" s="87" t="s">
        <v>167</v>
      </c>
      <c r="E150" s="104">
        <v>8</v>
      </c>
      <c r="F150" s="31">
        <v>15</v>
      </c>
      <c r="G150" s="32"/>
      <c r="H150" s="8">
        <v>15</v>
      </c>
      <c r="I150" s="8"/>
      <c r="J150" s="32"/>
      <c r="K150" s="8"/>
      <c r="L150" s="8"/>
      <c r="M150" s="8"/>
      <c r="N150" s="8"/>
      <c r="O150" s="8"/>
      <c r="P150" s="8"/>
      <c r="Q150" s="8"/>
      <c r="R150" s="8"/>
      <c r="S150" s="127">
        <v>20</v>
      </c>
      <c r="T150" s="8">
        <f t="shared" si="146"/>
        <v>30</v>
      </c>
      <c r="U150" s="8">
        <f t="shared" si="147"/>
        <v>50</v>
      </c>
      <c r="V150" s="21" t="s">
        <v>27</v>
      </c>
      <c r="W150" s="70">
        <f t="shared" si="148"/>
        <v>2</v>
      </c>
      <c r="X150" s="11">
        <f t="shared" si="139"/>
        <v>50</v>
      </c>
      <c r="Y150" s="68">
        <f t="shared" si="140"/>
        <v>2</v>
      </c>
      <c r="Z150" s="17"/>
      <c r="AA150" s="17"/>
      <c r="AB150" s="4">
        <f t="shared" si="142"/>
        <v>30</v>
      </c>
      <c r="AC150" s="252">
        <f t="shared" si="141"/>
        <v>20</v>
      </c>
      <c r="AD150" s="107">
        <f t="shared" si="155"/>
        <v>50</v>
      </c>
      <c r="AE150" s="110">
        <f t="shared" si="152"/>
        <v>2</v>
      </c>
    </row>
    <row r="151" spans="1:39" ht="13.5" thickBot="1" x14ac:dyDescent="0.25">
      <c r="A151" s="37"/>
      <c r="B151" s="20">
        <v>10</v>
      </c>
      <c r="C151" s="27" t="s">
        <v>43</v>
      </c>
      <c r="D151" s="87" t="s">
        <v>168</v>
      </c>
      <c r="E151" s="104">
        <v>8</v>
      </c>
      <c r="F151" s="31">
        <v>15</v>
      </c>
      <c r="G151" s="32"/>
      <c r="H151" s="8">
        <v>15</v>
      </c>
      <c r="I151" s="8"/>
      <c r="J151" s="32"/>
      <c r="K151" s="8"/>
      <c r="L151" s="8"/>
      <c r="M151" s="8"/>
      <c r="N151" s="8"/>
      <c r="O151" s="8"/>
      <c r="P151" s="8"/>
      <c r="Q151" s="8"/>
      <c r="R151" s="8"/>
      <c r="S151" s="127">
        <v>20</v>
      </c>
      <c r="T151" s="8">
        <f t="shared" si="146"/>
        <v>30</v>
      </c>
      <c r="U151" s="8">
        <f t="shared" si="147"/>
        <v>50</v>
      </c>
      <c r="V151" s="21" t="s">
        <v>27</v>
      </c>
      <c r="W151" s="70">
        <f t="shared" si="148"/>
        <v>2</v>
      </c>
      <c r="X151" s="11">
        <f t="shared" ref="X151" si="156">U151</f>
        <v>50</v>
      </c>
      <c r="Y151" s="68">
        <f t="shared" ref="Y151" si="157">W151</f>
        <v>2</v>
      </c>
      <c r="Z151" s="17"/>
      <c r="AA151" s="17"/>
      <c r="AB151" s="4">
        <f t="shared" si="142"/>
        <v>30</v>
      </c>
      <c r="AC151" s="252">
        <f t="shared" si="141"/>
        <v>20</v>
      </c>
      <c r="AD151" s="107">
        <f t="shared" si="155"/>
        <v>50</v>
      </c>
      <c r="AE151" s="110">
        <f t="shared" si="152"/>
        <v>2</v>
      </c>
    </row>
    <row r="152" spans="1:39" ht="13.5" thickBot="1" x14ac:dyDescent="0.25">
      <c r="A152" s="37"/>
      <c r="B152" s="12">
        <v>11</v>
      </c>
      <c r="C152" s="27" t="s">
        <v>43</v>
      </c>
      <c r="D152" s="87" t="s">
        <v>169</v>
      </c>
      <c r="E152" s="104">
        <v>8</v>
      </c>
      <c r="F152" s="31">
        <v>15</v>
      </c>
      <c r="G152" s="32"/>
      <c r="H152" s="8">
        <v>15</v>
      </c>
      <c r="I152" s="8"/>
      <c r="J152" s="32"/>
      <c r="K152" s="8"/>
      <c r="L152" s="8"/>
      <c r="M152" s="8"/>
      <c r="N152" s="8"/>
      <c r="O152" s="8"/>
      <c r="P152" s="8"/>
      <c r="Q152" s="8"/>
      <c r="R152" s="8"/>
      <c r="S152" s="127">
        <v>20</v>
      </c>
      <c r="T152" s="8">
        <f t="shared" si="146"/>
        <v>30</v>
      </c>
      <c r="U152" s="8">
        <f t="shared" si="147"/>
        <v>50</v>
      </c>
      <c r="V152" s="21" t="s">
        <v>27</v>
      </c>
      <c r="W152" s="70">
        <f t="shared" si="148"/>
        <v>2</v>
      </c>
      <c r="X152" s="11">
        <f t="shared" si="139"/>
        <v>50</v>
      </c>
      <c r="Y152" s="68">
        <f t="shared" si="140"/>
        <v>2</v>
      </c>
      <c r="Z152" s="17"/>
      <c r="AA152" s="17"/>
      <c r="AB152" s="4">
        <f t="shared" si="142"/>
        <v>30</v>
      </c>
      <c r="AC152" s="252">
        <f t="shared" si="141"/>
        <v>20</v>
      </c>
      <c r="AD152" s="107">
        <f t="shared" si="155"/>
        <v>50</v>
      </c>
      <c r="AE152" s="110">
        <f t="shared" si="152"/>
        <v>2</v>
      </c>
    </row>
    <row r="153" spans="1:39" ht="13.5" thickBot="1" x14ac:dyDescent="0.25">
      <c r="A153" s="37"/>
      <c r="B153" s="20">
        <v>12</v>
      </c>
      <c r="C153" s="27" t="s">
        <v>43</v>
      </c>
      <c r="D153" s="87" t="s">
        <v>170</v>
      </c>
      <c r="E153" s="104">
        <v>8</v>
      </c>
      <c r="F153" s="31">
        <v>15</v>
      </c>
      <c r="G153" s="32"/>
      <c r="H153" s="8">
        <v>15</v>
      </c>
      <c r="I153" s="8"/>
      <c r="J153" s="32"/>
      <c r="K153" s="8"/>
      <c r="L153" s="8"/>
      <c r="M153" s="8"/>
      <c r="N153" s="8"/>
      <c r="O153" s="8"/>
      <c r="P153" s="8"/>
      <c r="Q153" s="8"/>
      <c r="R153" s="8"/>
      <c r="S153" s="127">
        <v>20</v>
      </c>
      <c r="T153" s="8">
        <f t="shared" si="146"/>
        <v>30</v>
      </c>
      <c r="U153" s="8">
        <f t="shared" si="147"/>
        <v>50</v>
      </c>
      <c r="V153" s="21" t="s">
        <v>27</v>
      </c>
      <c r="W153" s="70">
        <f t="shared" si="148"/>
        <v>2</v>
      </c>
      <c r="X153" s="11">
        <f t="shared" ref="X153" si="158">U153</f>
        <v>50</v>
      </c>
      <c r="Y153" s="68">
        <f t="shared" ref="Y153" si="159">W153</f>
        <v>2</v>
      </c>
      <c r="Z153" s="17"/>
      <c r="AA153" s="17"/>
      <c r="AB153" s="4">
        <f t="shared" si="142"/>
        <v>30</v>
      </c>
      <c r="AC153" s="252">
        <f t="shared" si="141"/>
        <v>20</v>
      </c>
      <c r="AD153" s="107">
        <f t="shared" si="155"/>
        <v>50</v>
      </c>
      <c r="AE153" s="110">
        <f t="shared" si="152"/>
        <v>2</v>
      </c>
    </row>
    <row r="154" spans="1:39" ht="13.5" thickBot="1" x14ac:dyDescent="0.25">
      <c r="A154" s="37"/>
      <c r="B154" s="12">
        <v>13</v>
      </c>
      <c r="C154" s="27" t="s">
        <v>43</v>
      </c>
      <c r="D154" s="87" t="s">
        <v>171</v>
      </c>
      <c r="E154" s="104">
        <v>9</v>
      </c>
      <c r="F154" s="31">
        <v>15</v>
      </c>
      <c r="G154" s="32"/>
      <c r="H154" s="8">
        <v>15</v>
      </c>
      <c r="I154" s="8"/>
      <c r="J154" s="32"/>
      <c r="K154" s="8"/>
      <c r="L154" s="8"/>
      <c r="M154" s="8"/>
      <c r="N154" s="8"/>
      <c r="O154" s="8"/>
      <c r="P154" s="8"/>
      <c r="Q154" s="8"/>
      <c r="R154" s="8"/>
      <c r="S154" s="127">
        <v>20</v>
      </c>
      <c r="T154" s="8">
        <f t="shared" si="146"/>
        <v>30</v>
      </c>
      <c r="U154" s="8">
        <f t="shared" si="147"/>
        <v>50</v>
      </c>
      <c r="V154" s="21" t="s">
        <v>27</v>
      </c>
      <c r="W154" s="70">
        <f t="shared" si="148"/>
        <v>2</v>
      </c>
      <c r="X154" s="11">
        <f t="shared" si="139"/>
        <v>50</v>
      </c>
      <c r="Y154" s="68">
        <f t="shared" si="140"/>
        <v>2</v>
      </c>
      <c r="Z154" s="17"/>
      <c r="AA154" s="17"/>
      <c r="AB154" s="4">
        <f t="shared" si="142"/>
        <v>30</v>
      </c>
      <c r="AC154" s="252">
        <f t="shared" si="141"/>
        <v>20</v>
      </c>
      <c r="AD154" s="107">
        <f t="shared" si="155"/>
        <v>50</v>
      </c>
      <c r="AE154" s="110">
        <f t="shared" si="152"/>
        <v>2</v>
      </c>
    </row>
    <row r="155" spans="1:39" ht="13.5" thickBot="1" x14ac:dyDescent="0.25">
      <c r="A155" s="37"/>
      <c r="B155" s="20">
        <v>14</v>
      </c>
      <c r="C155" s="27" t="s">
        <v>43</v>
      </c>
      <c r="D155" s="87" t="s">
        <v>172</v>
      </c>
      <c r="E155" s="104">
        <v>9</v>
      </c>
      <c r="F155" s="31">
        <v>15</v>
      </c>
      <c r="G155" s="32"/>
      <c r="H155" s="8">
        <v>15</v>
      </c>
      <c r="I155" s="8"/>
      <c r="J155" s="32"/>
      <c r="K155" s="8"/>
      <c r="L155" s="8"/>
      <c r="M155" s="8"/>
      <c r="N155" s="8"/>
      <c r="O155" s="8"/>
      <c r="P155" s="8"/>
      <c r="Q155" s="8"/>
      <c r="R155" s="8"/>
      <c r="S155" s="127">
        <v>20</v>
      </c>
      <c r="T155" s="8">
        <f t="shared" si="146"/>
        <v>30</v>
      </c>
      <c r="U155" s="8">
        <f t="shared" si="147"/>
        <v>50</v>
      </c>
      <c r="V155" s="21" t="s">
        <v>27</v>
      </c>
      <c r="W155" s="70">
        <f t="shared" si="148"/>
        <v>2</v>
      </c>
      <c r="X155" s="11">
        <f t="shared" si="139"/>
        <v>50</v>
      </c>
      <c r="Y155" s="68">
        <f t="shared" si="140"/>
        <v>2</v>
      </c>
      <c r="Z155" s="17"/>
      <c r="AA155" s="17"/>
      <c r="AB155" s="4">
        <f t="shared" si="142"/>
        <v>30</v>
      </c>
      <c r="AC155" s="252">
        <f t="shared" si="141"/>
        <v>20</v>
      </c>
      <c r="AD155" s="107">
        <f t="shared" si="155"/>
        <v>50</v>
      </c>
      <c r="AE155" s="110">
        <f t="shared" si="152"/>
        <v>2</v>
      </c>
    </row>
    <row r="156" spans="1:39" ht="13.5" thickBot="1" x14ac:dyDescent="0.25">
      <c r="A156" s="37"/>
      <c r="B156" s="12">
        <v>15</v>
      </c>
      <c r="C156" s="27" t="s">
        <v>43</v>
      </c>
      <c r="D156" s="87" t="s">
        <v>173</v>
      </c>
      <c r="E156" s="104">
        <v>9</v>
      </c>
      <c r="F156" s="31">
        <v>15</v>
      </c>
      <c r="G156" s="32"/>
      <c r="H156" s="8">
        <v>15</v>
      </c>
      <c r="I156" s="8"/>
      <c r="J156" s="32"/>
      <c r="K156" s="8"/>
      <c r="L156" s="8"/>
      <c r="M156" s="8"/>
      <c r="N156" s="8"/>
      <c r="O156" s="8"/>
      <c r="P156" s="8"/>
      <c r="Q156" s="8"/>
      <c r="R156" s="8"/>
      <c r="S156" s="127">
        <v>20</v>
      </c>
      <c r="T156" s="8">
        <f t="shared" si="146"/>
        <v>30</v>
      </c>
      <c r="U156" s="8">
        <f t="shared" si="147"/>
        <v>50</v>
      </c>
      <c r="V156" s="21" t="s">
        <v>27</v>
      </c>
      <c r="W156" s="70">
        <f t="shared" si="148"/>
        <v>2</v>
      </c>
      <c r="X156" s="11">
        <f t="shared" ref="X156:X157" si="160">U156</f>
        <v>50</v>
      </c>
      <c r="Y156" s="68">
        <f t="shared" ref="Y156:Y157" si="161">W156</f>
        <v>2</v>
      </c>
      <c r="Z156" s="17"/>
      <c r="AA156" s="17"/>
      <c r="AB156" s="170">
        <f t="shared" si="142"/>
        <v>30</v>
      </c>
      <c r="AC156" s="256">
        <f t="shared" si="141"/>
        <v>20</v>
      </c>
      <c r="AD156" s="105">
        <f t="shared" si="155"/>
        <v>50</v>
      </c>
      <c r="AE156" s="110">
        <f t="shared" si="152"/>
        <v>2</v>
      </c>
    </row>
    <row r="157" spans="1:39" ht="13.5" thickBot="1" x14ac:dyDescent="0.25">
      <c r="A157" s="37"/>
      <c r="B157" s="20">
        <v>16</v>
      </c>
      <c r="C157" s="27" t="s">
        <v>43</v>
      </c>
      <c r="D157" s="87" t="s">
        <v>242</v>
      </c>
      <c r="E157" s="104">
        <v>9</v>
      </c>
      <c r="F157" s="31">
        <v>15</v>
      </c>
      <c r="G157" s="32"/>
      <c r="H157" s="8">
        <v>15</v>
      </c>
      <c r="I157" s="8"/>
      <c r="J157" s="32"/>
      <c r="K157" s="8"/>
      <c r="L157" s="8"/>
      <c r="M157" s="8"/>
      <c r="N157" s="8"/>
      <c r="O157" s="8"/>
      <c r="P157" s="8"/>
      <c r="Q157" s="8"/>
      <c r="R157" s="8"/>
      <c r="S157" s="127">
        <v>20</v>
      </c>
      <c r="T157" s="8">
        <f t="shared" si="146"/>
        <v>30</v>
      </c>
      <c r="U157" s="8">
        <f t="shared" si="147"/>
        <v>50</v>
      </c>
      <c r="V157" s="21" t="s">
        <v>27</v>
      </c>
      <c r="W157" s="70">
        <f t="shared" si="148"/>
        <v>2</v>
      </c>
      <c r="X157" s="11">
        <f t="shared" si="160"/>
        <v>50</v>
      </c>
      <c r="Y157" s="68">
        <f t="shared" si="161"/>
        <v>2</v>
      </c>
      <c r="Z157" s="17"/>
      <c r="AA157" s="17"/>
      <c r="AB157" s="170">
        <f t="shared" si="142"/>
        <v>30</v>
      </c>
      <c r="AC157" s="256">
        <f t="shared" si="141"/>
        <v>20</v>
      </c>
      <c r="AD157" s="105">
        <f t="shared" si="155"/>
        <v>50</v>
      </c>
      <c r="AE157" s="110">
        <f t="shared" si="152"/>
        <v>2</v>
      </c>
    </row>
    <row r="158" spans="1:39" ht="13.5" thickBot="1" x14ac:dyDescent="0.25">
      <c r="A158" s="37"/>
      <c r="B158" s="12">
        <v>17</v>
      </c>
      <c r="C158" s="27" t="s">
        <v>43</v>
      </c>
      <c r="D158" s="87" t="s">
        <v>243</v>
      </c>
      <c r="E158" s="320">
        <v>9</v>
      </c>
      <c r="F158" s="31">
        <v>15</v>
      </c>
      <c r="G158" s="32"/>
      <c r="H158" s="8">
        <v>15</v>
      </c>
      <c r="I158" s="8"/>
      <c r="J158" s="32"/>
      <c r="K158" s="8"/>
      <c r="L158" s="8"/>
      <c r="M158" s="8"/>
      <c r="N158" s="8"/>
      <c r="O158" s="8"/>
      <c r="P158" s="8"/>
      <c r="Q158" s="8"/>
      <c r="R158" s="8"/>
      <c r="S158" s="127">
        <v>20</v>
      </c>
      <c r="T158" s="8">
        <f t="shared" ref="T158" si="162">SUM(F158:Q158)</f>
        <v>30</v>
      </c>
      <c r="U158" s="8">
        <f t="shared" ref="U158" si="163">SUM(F158:S158)</f>
        <v>50</v>
      </c>
      <c r="V158" s="21" t="s">
        <v>27</v>
      </c>
      <c r="W158" s="70">
        <f t="shared" ref="W158" si="164">IF(U158=0,0,IF(U158&lt;25,0.5,TRUNC(U158/25)))</f>
        <v>2</v>
      </c>
      <c r="X158" s="11">
        <f t="shared" si="139"/>
        <v>50</v>
      </c>
      <c r="Y158" s="68">
        <f t="shared" si="140"/>
        <v>2</v>
      </c>
      <c r="Z158" s="17"/>
      <c r="AA158" s="17"/>
      <c r="AB158" s="170">
        <f t="shared" ref="AB158" si="165">SUM(F158:R158)</f>
        <v>30</v>
      </c>
      <c r="AC158" s="256">
        <f t="shared" ref="AC158" si="166">S158</f>
        <v>20</v>
      </c>
      <c r="AD158" s="105">
        <f t="shared" ref="AD158" si="167">SUM(AB158:AC158)</f>
        <v>50</v>
      </c>
      <c r="AE158" s="110">
        <f t="shared" ref="AE158" si="168">Y158</f>
        <v>2</v>
      </c>
    </row>
    <row r="159" spans="1:39" ht="15" customHeight="1" thickBot="1" x14ac:dyDescent="0.25">
      <c r="A159" s="37"/>
      <c r="B159" s="399" t="s">
        <v>31</v>
      </c>
      <c r="C159" s="400"/>
      <c r="D159" s="401"/>
      <c r="E159" s="116"/>
      <c r="F159" s="11">
        <f>SUM(F142:F158)</f>
        <v>235</v>
      </c>
      <c r="G159" s="11">
        <f t="shared" ref="G159:S159" si="169">SUM(G142:G158)</f>
        <v>10</v>
      </c>
      <c r="H159" s="11">
        <f>SUM(H142:H158)</f>
        <v>190</v>
      </c>
      <c r="I159" s="11">
        <f t="shared" si="169"/>
        <v>0</v>
      </c>
      <c r="J159" s="11">
        <f t="shared" si="169"/>
        <v>0</v>
      </c>
      <c r="K159" s="11">
        <f t="shared" si="169"/>
        <v>0</v>
      </c>
      <c r="L159" s="11">
        <f>SUM(L142:L158)</f>
        <v>30</v>
      </c>
      <c r="M159" s="11">
        <f t="shared" si="169"/>
        <v>0</v>
      </c>
      <c r="N159" s="11">
        <f t="shared" si="169"/>
        <v>0</v>
      </c>
      <c r="O159" s="11">
        <f t="shared" si="169"/>
        <v>0</v>
      </c>
      <c r="P159" s="11">
        <f t="shared" si="169"/>
        <v>0</v>
      </c>
      <c r="Q159" s="11">
        <f t="shared" si="169"/>
        <v>0</v>
      </c>
      <c r="R159" s="11">
        <f t="shared" si="169"/>
        <v>0</v>
      </c>
      <c r="S159" s="11">
        <f t="shared" si="169"/>
        <v>270</v>
      </c>
      <c r="T159" s="11">
        <f>SUM(T142:T158)</f>
        <v>465</v>
      </c>
      <c r="U159" s="11">
        <f>SUM(U142:U158)</f>
        <v>735</v>
      </c>
      <c r="V159" s="11"/>
      <c r="W159" s="66">
        <f>SUM(W142:W158)</f>
        <v>29</v>
      </c>
      <c r="X159" s="11">
        <f t="shared" si="139"/>
        <v>735</v>
      </c>
      <c r="Y159" s="68">
        <f>W159</f>
        <v>29</v>
      </c>
      <c r="Z159" s="16"/>
      <c r="AA159" s="112" t="s">
        <v>176</v>
      </c>
      <c r="AB159" s="15">
        <f>SUM(AB142:AB158)</f>
        <v>465</v>
      </c>
      <c r="AC159" s="213">
        <f>SUM(AC142:AC158)</f>
        <v>270</v>
      </c>
      <c r="AD159" s="257">
        <f t="shared" si="155"/>
        <v>735</v>
      </c>
      <c r="AE159" s="111">
        <f>SUM(AE142:AE158)</f>
        <v>29</v>
      </c>
    </row>
    <row r="160" spans="1:39" ht="15" customHeight="1" thickBot="1" x14ac:dyDescent="0.25">
      <c r="A160" s="37"/>
      <c r="B160" s="394" t="s">
        <v>53</v>
      </c>
      <c r="C160" s="395"/>
      <c r="D160" s="396"/>
      <c r="E160" s="56"/>
      <c r="F160" s="15">
        <f>F33+F52+F75+F124+F131+F140+F159</f>
        <v>1395</v>
      </c>
      <c r="G160" s="15">
        <f t="shared" ref="G160:S160" si="170">G33+G52+G75+G124+G131+G140+G159</f>
        <v>70</v>
      </c>
      <c r="H160" s="15">
        <f t="shared" si="170"/>
        <v>675</v>
      </c>
      <c r="I160" s="15">
        <f t="shared" si="170"/>
        <v>645</v>
      </c>
      <c r="J160" s="15">
        <f t="shared" si="170"/>
        <v>10</v>
      </c>
      <c r="K160" s="15">
        <f t="shared" si="170"/>
        <v>0</v>
      </c>
      <c r="L160" s="15">
        <f t="shared" si="170"/>
        <v>715</v>
      </c>
      <c r="M160" s="15">
        <f t="shared" si="170"/>
        <v>0</v>
      </c>
      <c r="N160" s="15">
        <f t="shared" si="170"/>
        <v>0</v>
      </c>
      <c r="O160" s="15">
        <f t="shared" si="170"/>
        <v>120</v>
      </c>
      <c r="P160" s="15">
        <f t="shared" si="170"/>
        <v>0</v>
      </c>
      <c r="Q160" s="15">
        <f t="shared" si="170"/>
        <v>85</v>
      </c>
      <c r="R160" s="15">
        <f t="shared" si="170"/>
        <v>1560</v>
      </c>
      <c r="S160" s="15">
        <f t="shared" si="170"/>
        <v>2570</v>
      </c>
      <c r="T160" s="15">
        <f>T33+T52+T75+T124+T131+T140+T159</f>
        <v>3715</v>
      </c>
      <c r="U160" s="15">
        <f>U33+U52+U75+U124+U131+U140+U159</f>
        <v>7845</v>
      </c>
      <c r="V160" s="15">
        <f t="shared" ref="V160:Y160" si="171">V33+V52+V75+V124+V131+V140+V159</f>
        <v>0</v>
      </c>
      <c r="W160" s="258">
        <f t="shared" si="171"/>
        <v>305</v>
      </c>
      <c r="X160" s="15">
        <f t="shared" si="171"/>
        <v>7845</v>
      </c>
      <c r="Y160" s="258">
        <f t="shared" si="171"/>
        <v>305</v>
      </c>
      <c r="Z160" s="16"/>
      <c r="AA160" s="265" t="s">
        <v>177</v>
      </c>
      <c r="AB160" s="287">
        <f>AB33+AB52+AB75+AB124+AB131+AB140+AB159</f>
        <v>515</v>
      </c>
      <c r="AC160" s="266">
        <f>AC33+AC52+AC75+AC124+AC131+AC140+AC159</f>
        <v>345</v>
      </c>
      <c r="AD160" s="267">
        <f t="shared" si="155"/>
        <v>860</v>
      </c>
      <c r="AE160" s="268">
        <f>AE33+AE52+AE75+AE124+AE131+AE140+AE159</f>
        <v>34</v>
      </c>
      <c r="AF160" s="391" t="s">
        <v>257</v>
      </c>
      <c r="AG160" s="392"/>
      <c r="AH160" s="392"/>
      <c r="AI160" s="393"/>
    </row>
    <row r="162" spans="2:4" x14ac:dyDescent="0.2">
      <c r="B162" s="50"/>
    </row>
    <row r="163" spans="2:4" x14ac:dyDescent="0.2">
      <c r="B163" s="49"/>
      <c r="D163" s="16"/>
    </row>
    <row r="164" spans="2:4" x14ac:dyDescent="0.2">
      <c r="B164" s="49"/>
    </row>
  </sheetData>
  <mergeCells count="33">
    <mergeCell ref="AF160:AI160"/>
    <mergeCell ref="B160:D160"/>
    <mergeCell ref="X16:X17"/>
    <mergeCell ref="B124:D124"/>
    <mergeCell ref="B159:D159"/>
    <mergeCell ref="B53:Y53"/>
    <mergeCell ref="B76:Y76"/>
    <mergeCell ref="B131:D131"/>
    <mergeCell ref="B52:D52"/>
    <mergeCell ref="Y16:Y17"/>
    <mergeCell ref="C16:C17"/>
    <mergeCell ref="B33:D33"/>
    <mergeCell ref="B18:Y18"/>
    <mergeCell ref="B34:Y34"/>
    <mergeCell ref="B75:D75"/>
    <mergeCell ref="B140:D140"/>
    <mergeCell ref="AB141:AE141"/>
    <mergeCell ref="AB132:AE132"/>
    <mergeCell ref="AB125:AE125"/>
    <mergeCell ref="AB76:AE76"/>
    <mergeCell ref="AB53:AE53"/>
    <mergeCell ref="AG40:AM46"/>
    <mergeCell ref="AB34:AE34"/>
    <mergeCell ref="AB18:AE18"/>
    <mergeCell ref="AM26:AM27"/>
    <mergeCell ref="B16:B17"/>
    <mergeCell ref="D16:D17"/>
    <mergeCell ref="F16:W16"/>
    <mergeCell ref="AB16:AD16"/>
    <mergeCell ref="AE16:AE17"/>
    <mergeCell ref="AL26:AL27"/>
    <mergeCell ref="AH26:AI26"/>
    <mergeCell ref="AJ26:AK26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64"/>
  <sheetViews>
    <sheetView zoomScale="115" zoomScaleNormal="115" workbookViewId="0">
      <selection activeCell="C30" sqref="C30"/>
    </sheetView>
  </sheetViews>
  <sheetFormatPr defaultColWidth="8.85546875" defaultRowHeight="12.75" x14ac:dyDescent="0.2"/>
  <cols>
    <col min="3" max="3" width="62.7109375" customWidth="1"/>
    <col min="4" max="6" width="5.28515625" customWidth="1"/>
    <col min="7" max="7" width="5.42578125" customWidth="1"/>
    <col min="8" max="8" width="61.7109375" customWidth="1"/>
  </cols>
  <sheetData>
    <row r="2" spans="3:8" ht="18.75" x14ac:dyDescent="0.3">
      <c r="D2" s="54" t="s">
        <v>247</v>
      </c>
      <c r="E2" s="52"/>
      <c r="F2" s="52"/>
      <c r="G2" s="52"/>
    </row>
    <row r="3" spans="3:8" x14ac:dyDescent="0.2">
      <c r="H3" s="53" t="s">
        <v>72</v>
      </c>
    </row>
    <row r="8" spans="3:8" x14ac:dyDescent="0.2">
      <c r="C8" s="33" t="s">
        <v>73</v>
      </c>
    </row>
    <row r="9" spans="3:8" x14ac:dyDescent="0.2">
      <c r="C9" s="33" t="s">
        <v>74</v>
      </c>
    </row>
    <row r="10" spans="3:8" x14ac:dyDescent="0.2">
      <c r="C10" s="33" t="s">
        <v>75</v>
      </c>
    </row>
    <row r="11" spans="3:8" x14ac:dyDescent="0.2">
      <c r="C11" s="33" t="s">
        <v>76</v>
      </c>
      <c r="D11" s="33"/>
    </row>
    <row r="12" spans="3:8" x14ac:dyDescent="0.2">
      <c r="C12" s="33"/>
      <c r="D12" s="33"/>
    </row>
    <row r="13" spans="3:8" ht="12.75" customHeight="1" x14ac:dyDescent="0.2">
      <c r="C13" s="40" t="s">
        <v>70</v>
      </c>
      <c r="D13" s="44" t="s">
        <v>67</v>
      </c>
      <c r="E13" s="44" t="s">
        <v>65</v>
      </c>
      <c r="F13" s="44" t="s">
        <v>66</v>
      </c>
      <c r="H13" s="412" t="s">
        <v>69</v>
      </c>
    </row>
    <row r="14" spans="3:8" x14ac:dyDescent="0.2">
      <c r="C14" s="38" t="s">
        <v>54</v>
      </c>
      <c r="D14" s="39">
        <f>całość!X75</f>
        <v>1225</v>
      </c>
      <c r="E14" s="41">
        <f>całość!Y75</f>
        <v>49</v>
      </c>
      <c r="F14" s="41">
        <f>E14/całość!$AK$35*100</f>
        <v>16.065573770491802</v>
      </c>
      <c r="H14" s="412"/>
    </row>
    <row r="15" spans="3:8" x14ac:dyDescent="0.2">
      <c r="C15" s="38" t="s">
        <v>55</v>
      </c>
      <c r="D15" s="39">
        <f>całość!X124</f>
        <v>2500</v>
      </c>
      <c r="E15" s="41">
        <f>całość!Y124</f>
        <v>99</v>
      </c>
      <c r="F15" s="41">
        <f>E15/całość!$AK$35*100</f>
        <v>32.459016393442624</v>
      </c>
      <c r="H15" s="51"/>
    </row>
    <row r="16" spans="3:8" x14ac:dyDescent="0.2">
      <c r="C16" s="38" t="s">
        <v>51</v>
      </c>
      <c r="D16" s="39">
        <f>całość!X140</f>
        <v>1560</v>
      </c>
      <c r="E16" s="41">
        <f>całość!Y140</f>
        <v>58</v>
      </c>
      <c r="F16" s="41">
        <f>E16/całość!$AK$35*100</f>
        <v>19.016393442622949</v>
      </c>
      <c r="H16" s="51"/>
    </row>
    <row r="17" spans="3:8" x14ac:dyDescent="0.2">
      <c r="C17" s="43" t="s">
        <v>53</v>
      </c>
      <c r="D17" s="45">
        <f>SUM(D14:D16)</f>
        <v>5285</v>
      </c>
      <c r="E17" s="46">
        <f>SUM(E14:E16)</f>
        <v>206</v>
      </c>
      <c r="F17" s="41">
        <f>E17/całość!$AK$35*100</f>
        <v>67.540983606557376</v>
      </c>
      <c r="H17" s="51"/>
    </row>
    <row r="18" spans="3:8" x14ac:dyDescent="0.2">
      <c r="C18" s="33"/>
      <c r="D18" s="33"/>
      <c r="H18" s="51"/>
    </row>
    <row r="19" spans="3:8" x14ac:dyDescent="0.2">
      <c r="C19" s="33"/>
      <c r="D19" s="33"/>
    </row>
    <row r="20" spans="3:8" ht="15" customHeight="1" x14ac:dyDescent="0.2">
      <c r="C20" s="40" t="s">
        <v>175</v>
      </c>
      <c r="D20" s="44" t="s">
        <v>67</v>
      </c>
      <c r="E20" s="44" t="s">
        <v>65</v>
      </c>
      <c r="F20" s="44" t="s">
        <v>66</v>
      </c>
      <c r="H20" s="412" t="s">
        <v>181</v>
      </c>
    </row>
    <row r="21" spans="3:8" x14ac:dyDescent="0.2">
      <c r="C21" s="38" t="s">
        <v>230</v>
      </c>
      <c r="D21" s="41">
        <f>SUM(całość!X145:X158)</f>
        <v>660</v>
      </c>
      <c r="E21" s="41">
        <f>SUM(całość!Y145:Y158)</f>
        <v>26</v>
      </c>
      <c r="F21" s="41">
        <f>statystyki!E21/całość!$AK$35*100</f>
        <v>8.524590163934425</v>
      </c>
      <c r="H21" s="412"/>
    </row>
    <row r="22" spans="3:8" x14ac:dyDescent="0.2">
      <c r="C22" s="38" t="s">
        <v>179</v>
      </c>
      <c r="D22" s="39">
        <f>całość!X136</f>
        <v>200</v>
      </c>
      <c r="E22" s="41">
        <f>całość!Y136</f>
        <v>7</v>
      </c>
      <c r="F22" s="41">
        <f>statystyki!E22/całość!$AK$35*100</f>
        <v>2.2950819672131146</v>
      </c>
      <c r="H22" s="412"/>
    </row>
    <row r="23" spans="3:8" x14ac:dyDescent="0.2">
      <c r="C23" s="38" t="s">
        <v>180</v>
      </c>
      <c r="D23" s="39">
        <f>całość!X138</f>
        <v>200</v>
      </c>
      <c r="E23" s="41">
        <f>całość!Y138</f>
        <v>7</v>
      </c>
      <c r="F23" s="41">
        <f>statystyki!E23/całość!$AK$35*100</f>
        <v>2.2950819672131146</v>
      </c>
      <c r="H23" s="412"/>
    </row>
    <row r="24" spans="3:8" x14ac:dyDescent="0.2">
      <c r="C24" s="47" t="s">
        <v>64</v>
      </c>
      <c r="D24" s="42">
        <f>całość!X130</f>
        <v>100</v>
      </c>
      <c r="E24" s="269">
        <f>całość!Y130</f>
        <v>4</v>
      </c>
      <c r="F24" s="41">
        <f>statystyki!E24/całość!$AK$35*100</f>
        <v>1.3114754098360655</v>
      </c>
      <c r="H24" s="412"/>
    </row>
    <row r="25" spans="3:8" x14ac:dyDescent="0.2">
      <c r="C25" s="43" t="s">
        <v>53</v>
      </c>
      <c r="D25" s="45">
        <f>SUM(D21:D24)</f>
        <v>1160</v>
      </c>
      <c r="E25" s="46">
        <f>SUM(E21:E24)</f>
        <v>44</v>
      </c>
      <c r="F25" s="41">
        <f>statystyki!E25/całość!$AK$35*100</f>
        <v>14.426229508196723</v>
      </c>
      <c r="H25" s="412"/>
    </row>
    <row r="26" spans="3:8" x14ac:dyDescent="0.2">
      <c r="C26" s="33"/>
      <c r="D26" s="33"/>
    </row>
    <row r="27" spans="3:8" x14ac:dyDescent="0.2">
      <c r="C27" s="33"/>
      <c r="D27" s="33"/>
    </row>
    <row r="28" spans="3:8" ht="12.75" customHeight="1" x14ac:dyDescent="0.2">
      <c r="C28" s="40" t="s">
        <v>182</v>
      </c>
      <c r="D28" s="44" t="s">
        <v>67</v>
      </c>
      <c r="E28" s="44" t="s">
        <v>65</v>
      </c>
      <c r="F28" s="44" t="s">
        <v>66</v>
      </c>
      <c r="H28" s="412" t="s">
        <v>178</v>
      </c>
    </row>
    <row r="29" spans="3:8" ht="28.5" customHeight="1" x14ac:dyDescent="0.2">
      <c r="C29" s="38" t="s">
        <v>52</v>
      </c>
      <c r="D29" s="39">
        <f>całość!X159</f>
        <v>735</v>
      </c>
      <c r="E29" s="41">
        <f>całość!Y159</f>
        <v>29</v>
      </c>
      <c r="F29" s="41">
        <f>statystyki!E29/całość!$AK$35*100</f>
        <v>9.5081967213114744</v>
      </c>
      <c r="H29" s="412"/>
    </row>
    <row r="30" spans="3:8" ht="28.5" customHeight="1" x14ac:dyDescent="0.2">
      <c r="C30" s="121" t="s">
        <v>183</v>
      </c>
      <c r="D30" s="39">
        <f>całość!AD33+całość!AD52+całość!AD75+całość!AD131+całość!AD140</f>
        <v>125</v>
      </c>
      <c r="E30" s="41">
        <f>całość!AE33+całość!AE52+całość!AE75+całość!AE131+całość!AE140</f>
        <v>5</v>
      </c>
      <c r="F30" s="41">
        <f>statystyki!E30/całość!$AK$35*100</f>
        <v>1.639344262295082</v>
      </c>
      <c r="H30" s="412"/>
    </row>
    <row r="31" spans="3:8" x14ac:dyDescent="0.2">
      <c r="C31" s="43" t="s">
        <v>53</v>
      </c>
      <c r="D31" s="45">
        <f>SUM(D29:D30)</f>
        <v>860</v>
      </c>
      <c r="E31" s="46">
        <f>SUM(E29:E30)</f>
        <v>34</v>
      </c>
      <c r="F31" s="41">
        <f>statystyki!E31/całość!$AK$35*100</f>
        <v>11.147540983606557</v>
      </c>
      <c r="H31" s="412"/>
    </row>
    <row r="34" spans="3:8" ht="25.5" customHeight="1" x14ac:dyDescent="0.2">
      <c r="C34" s="48" t="s">
        <v>161</v>
      </c>
      <c r="D34" s="44" t="s">
        <v>67</v>
      </c>
      <c r="E34" s="44" t="s">
        <v>65</v>
      </c>
      <c r="F34" s="44" t="s">
        <v>66</v>
      </c>
      <c r="H34" s="412" t="s">
        <v>174</v>
      </c>
    </row>
    <row r="35" spans="3:8" ht="30.75" customHeight="1" x14ac:dyDescent="0.2">
      <c r="C35" s="38" t="s">
        <v>163</v>
      </c>
      <c r="D35" s="39">
        <f>całość!X35+całość!X36+całość!X37+całość!X38</f>
        <v>140</v>
      </c>
      <c r="E35" s="41">
        <f>całość!Y35+całość!Y36+całość!Y37+całość!Y38</f>
        <v>5</v>
      </c>
      <c r="F35" s="41">
        <f>E35/całość!$AK$35*100</f>
        <v>1.639344262295082</v>
      </c>
      <c r="H35" s="412"/>
    </row>
    <row r="36" spans="3:8" ht="32.25" customHeight="1" x14ac:dyDescent="0.2">
      <c r="C36" s="38" t="s">
        <v>162</v>
      </c>
      <c r="D36" s="39">
        <f>SUM(całość!X39:X48,całość!X51)</f>
        <v>350</v>
      </c>
      <c r="E36" s="41">
        <f>SUM(całość!Y39:Y48,całość!Y51)</f>
        <v>14</v>
      </c>
      <c r="F36" s="41">
        <f>E36/całość!$AK$35*100</f>
        <v>4.5901639344262293</v>
      </c>
      <c r="H36" s="412"/>
    </row>
    <row r="37" spans="3:8" x14ac:dyDescent="0.2">
      <c r="C37" s="43" t="s">
        <v>53</v>
      </c>
      <c r="D37" s="45">
        <f>SUM(D35:D36)</f>
        <v>490</v>
      </c>
      <c r="E37" s="46">
        <f>SUM(E35:E36)</f>
        <v>19</v>
      </c>
      <c r="F37" s="41">
        <f>E37/całość!$AK$35*100</f>
        <v>6.2295081967213122</v>
      </c>
      <c r="H37" s="412"/>
    </row>
    <row r="38" spans="3:8" x14ac:dyDescent="0.2">
      <c r="H38" s="51"/>
    </row>
    <row r="39" spans="3:8" x14ac:dyDescent="0.2">
      <c r="H39" s="51"/>
    </row>
    <row r="43" spans="3:8" ht="12.75" customHeight="1" x14ac:dyDescent="0.2">
      <c r="C43" s="48" t="s">
        <v>68</v>
      </c>
      <c r="D43" s="44" t="s">
        <v>67</v>
      </c>
      <c r="E43" s="44" t="s">
        <v>65</v>
      </c>
      <c r="F43" s="44" t="s">
        <v>66</v>
      </c>
      <c r="H43" s="412" t="s">
        <v>159</v>
      </c>
    </row>
    <row r="44" spans="3:8" x14ac:dyDescent="0.2">
      <c r="C44" s="38" t="s">
        <v>134</v>
      </c>
      <c r="D44" s="39">
        <f>całość!X133</f>
        <v>150</v>
      </c>
      <c r="E44" s="41">
        <f>całość!Y133</f>
        <v>5</v>
      </c>
      <c r="F44" s="41">
        <f>E44/całość!$AK$35*100</f>
        <v>1.639344262295082</v>
      </c>
      <c r="H44" s="412"/>
    </row>
    <row r="45" spans="3:8" x14ac:dyDescent="0.2">
      <c r="C45" s="38" t="s">
        <v>135</v>
      </c>
      <c r="D45" s="39">
        <f>całość!X134</f>
        <v>300</v>
      </c>
      <c r="E45" s="41">
        <f>całość!Y134</f>
        <v>11</v>
      </c>
      <c r="F45" s="41">
        <f>E45/całość!$AK$35*100</f>
        <v>3.6065573770491808</v>
      </c>
      <c r="H45" s="412"/>
    </row>
    <row r="46" spans="3:8" x14ac:dyDescent="0.2">
      <c r="C46" s="38" t="s">
        <v>136</v>
      </c>
      <c r="D46" s="39">
        <f>całość!X135</f>
        <v>100</v>
      </c>
      <c r="E46" s="41">
        <f>całość!Y135</f>
        <v>4</v>
      </c>
      <c r="F46" s="41">
        <f>E46/całość!$AK$35*100</f>
        <v>1.3114754098360655</v>
      </c>
      <c r="H46" s="412"/>
    </row>
    <row r="47" spans="3:8" x14ac:dyDescent="0.2">
      <c r="C47" s="38" t="s">
        <v>137</v>
      </c>
      <c r="D47" s="39">
        <f>całość!X136</f>
        <v>200</v>
      </c>
      <c r="E47" s="41">
        <f>całość!Y136</f>
        <v>7</v>
      </c>
      <c r="F47" s="41">
        <f>E47/całość!$AK$35*100</f>
        <v>2.2950819672131146</v>
      </c>
      <c r="H47" s="412"/>
    </row>
    <row r="48" spans="3:8" x14ac:dyDescent="0.2">
      <c r="C48" s="38" t="s">
        <v>136</v>
      </c>
      <c r="D48" s="39">
        <f>całość!X137</f>
        <v>100</v>
      </c>
      <c r="E48" s="41">
        <f>całość!Y137</f>
        <v>4</v>
      </c>
      <c r="F48" s="41">
        <f>E48/całość!$AK$35*100</f>
        <v>1.3114754098360655</v>
      </c>
      <c r="H48" s="412"/>
    </row>
    <row r="49" spans="3:8" x14ac:dyDescent="0.2">
      <c r="C49" s="38" t="s">
        <v>137</v>
      </c>
      <c r="D49" s="39">
        <f>całość!X138</f>
        <v>200</v>
      </c>
      <c r="E49" s="41">
        <f>całość!Y138</f>
        <v>7</v>
      </c>
      <c r="F49" s="41">
        <f>E49/całość!$AK$35*100</f>
        <v>2.2950819672131146</v>
      </c>
      <c r="H49" s="412"/>
    </row>
    <row r="50" spans="3:8" x14ac:dyDescent="0.2">
      <c r="C50" s="38" t="s">
        <v>160</v>
      </c>
      <c r="D50" s="39">
        <f>całość!X139</f>
        <v>510</v>
      </c>
      <c r="E50" s="41">
        <f>całość!Y139</f>
        <v>20</v>
      </c>
      <c r="F50" s="41">
        <f>E50/całość!$AK$35*100</f>
        <v>6.557377049180328</v>
      </c>
      <c r="H50" s="412"/>
    </row>
    <row r="51" spans="3:8" x14ac:dyDescent="0.2">
      <c r="C51" s="43" t="s">
        <v>53</v>
      </c>
      <c r="D51" s="45">
        <f>SUM(D44:D50)</f>
        <v>1560</v>
      </c>
      <c r="E51" s="46">
        <f>SUM(E44:E50)</f>
        <v>58</v>
      </c>
      <c r="F51" s="41">
        <f>E51/całość!$AK$35*100</f>
        <v>19.016393442622949</v>
      </c>
      <c r="H51" s="412"/>
    </row>
    <row r="54" spans="3:8" ht="12.75" customHeight="1" x14ac:dyDescent="0.2">
      <c r="C54" s="48" t="s">
        <v>71</v>
      </c>
      <c r="D54" s="44" t="s">
        <v>67</v>
      </c>
      <c r="E54" s="44" t="s">
        <v>65</v>
      </c>
      <c r="F54" s="44" t="s">
        <v>66</v>
      </c>
      <c r="H54" s="413" t="s">
        <v>158</v>
      </c>
    </row>
    <row r="55" spans="3:8" ht="12.75" customHeight="1" x14ac:dyDescent="0.2">
      <c r="C55" s="96" t="s">
        <v>148</v>
      </c>
      <c r="D55" s="39">
        <f>SUMIF(całość!A19:A32,"*",całość!X19:X32)</f>
        <v>75</v>
      </c>
      <c r="E55" s="41">
        <f>SUMIF(całość!A19:A32,"*",całość!Y19:Y32)</f>
        <v>3</v>
      </c>
      <c r="F55" s="41">
        <f>E55/całość!$AK$35*100</f>
        <v>0.98360655737704927</v>
      </c>
      <c r="H55" s="413"/>
    </row>
    <row r="56" spans="3:8" ht="12.75" customHeight="1" x14ac:dyDescent="0.2">
      <c r="C56" s="96" t="s">
        <v>151</v>
      </c>
      <c r="D56" s="39">
        <f>SUMIF(całość!A35:A51,"*",całość!X35:X51)</f>
        <v>75</v>
      </c>
      <c r="E56" s="41">
        <f>SUMIF(całość!A35:A51,"*",całość!Y35:Y51)</f>
        <v>3</v>
      </c>
      <c r="F56" s="41">
        <f>E56/całość!$AK$35*100</f>
        <v>0.98360655737704927</v>
      </c>
      <c r="H56" s="413"/>
    </row>
    <row r="57" spans="3:8" ht="12.75" customHeight="1" x14ac:dyDescent="0.2">
      <c r="C57" s="96" t="s">
        <v>152</v>
      </c>
      <c r="D57" s="39">
        <f>SUMIF(całość!A54:A74,"*",całość!X54:X74)</f>
        <v>250</v>
      </c>
      <c r="E57" s="41">
        <f>SUMIF(całość!A54:A74,"*",całość!Y54:Y74)</f>
        <v>10</v>
      </c>
      <c r="F57" s="41">
        <f>E57/całość!$AK$35*100</f>
        <v>3.278688524590164</v>
      </c>
      <c r="H57" s="413"/>
    </row>
    <row r="58" spans="3:8" ht="12.75" customHeight="1" x14ac:dyDescent="0.2">
      <c r="C58" s="96" t="s">
        <v>153</v>
      </c>
      <c r="D58" s="39">
        <f>SUMIF(całość!A78:A123,"*",całość!X78:X123)</f>
        <v>0</v>
      </c>
      <c r="E58" s="41">
        <f>SUMIF(całość!A78:A123,"*",całość!Y78:Y123)</f>
        <v>0</v>
      </c>
      <c r="F58" s="41">
        <f>E58/całość!$AK$35*100</f>
        <v>0</v>
      </c>
      <c r="H58" s="413"/>
    </row>
    <row r="59" spans="3:8" ht="12.75" customHeight="1" x14ac:dyDescent="0.2">
      <c r="C59" s="97" t="s">
        <v>114</v>
      </c>
      <c r="D59" s="39">
        <f>SUMIF(całość!A126:A130,"*",całość!X126:X130)</f>
        <v>625</v>
      </c>
      <c r="E59" s="41">
        <f>SUMIF(całość!A126:A130,"*",całość!Y126:Y130)</f>
        <v>25</v>
      </c>
      <c r="F59" s="41">
        <f>E59/całość!$AK$35*100</f>
        <v>8.1967213114754092</v>
      </c>
      <c r="H59" s="413"/>
    </row>
    <row r="60" spans="3:8" ht="12.75" customHeight="1" x14ac:dyDescent="0.2">
      <c r="C60" s="97" t="s">
        <v>154</v>
      </c>
      <c r="D60" s="39">
        <f>SUMIF(całość!A133:A139,"*",całość!X133:X139)</f>
        <v>0</v>
      </c>
      <c r="E60" s="41">
        <f>SUMIF(całość!A133:A139,"*",całość!Y133:Y139)</f>
        <v>0</v>
      </c>
      <c r="F60" s="41">
        <f>E60/całość!$AK$35*100</f>
        <v>0</v>
      </c>
      <c r="H60" s="413"/>
    </row>
    <row r="61" spans="3:8" x14ac:dyDescent="0.2">
      <c r="C61" s="97" t="s">
        <v>155</v>
      </c>
      <c r="D61" s="39">
        <f>SUMIF(całość!A142:A158,"*",całość!X142:X158)</f>
        <v>50</v>
      </c>
      <c r="E61" s="41">
        <f>SUMIF(całość!A142:A158,"*",całość!Y142:Y158)</f>
        <v>2</v>
      </c>
      <c r="F61" s="41">
        <f>E61/całość!$AK$35*100</f>
        <v>0.65573770491803274</v>
      </c>
      <c r="H61" s="413"/>
    </row>
    <row r="62" spans="3:8" x14ac:dyDescent="0.2">
      <c r="C62" s="98" t="s">
        <v>157</v>
      </c>
      <c r="D62" s="39">
        <f>SUM(D55:D61)</f>
        <v>1075</v>
      </c>
      <c r="E62" s="41">
        <f t="shared" ref="E62" si="0">SUM(E55:E61)</f>
        <v>43</v>
      </c>
      <c r="F62" s="41">
        <f>E62/całość!$AK$35*100</f>
        <v>14.098360655737704</v>
      </c>
      <c r="H62" s="413"/>
    </row>
    <row r="63" spans="3:8" x14ac:dyDescent="0.2">
      <c r="H63" s="413"/>
    </row>
    <row r="64" spans="3:8" x14ac:dyDescent="0.2">
      <c r="H64" s="413"/>
    </row>
  </sheetData>
  <mergeCells count="6">
    <mergeCell ref="H28:H31"/>
    <mergeCell ref="H20:H25"/>
    <mergeCell ref="H13:H14"/>
    <mergeCell ref="H54:H64"/>
    <mergeCell ref="H43:H51"/>
    <mergeCell ref="H34:H37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zoomScale="85" zoomScaleNormal="85" workbookViewId="0">
      <selection activeCell="J7" sqref="J7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1.7109375" style="16" bestFit="1" customWidth="1"/>
    <col min="4" max="4" width="61" style="16" customWidth="1"/>
    <col min="5" max="5" width="5.28515625" style="16" customWidth="1"/>
    <col min="6" max="20" width="4.85546875" style="16" customWidth="1"/>
    <col min="21" max="21" width="6.140625" style="16" bestFit="1" customWidth="1"/>
    <col min="22" max="37" width="4.85546875" style="16" customWidth="1"/>
    <col min="38" max="38" width="5.28515625" style="16" customWidth="1"/>
    <col min="39" max="39" width="6.140625" style="16" bestFit="1" customWidth="1"/>
    <col min="40" max="40" width="4.85546875" style="16" customWidth="1"/>
    <col min="41" max="41" width="5.7109375" style="16" customWidth="1"/>
    <col min="42" max="42" width="6.140625" style="16" customWidth="1"/>
    <col min="43" max="16384" width="8.85546875" style="16"/>
  </cols>
  <sheetData>
    <row r="1" spans="2:45" x14ac:dyDescent="0.2"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16" t="s">
        <v>264</v>
      </c>
      <c r="AN1" s="365"/>
      <c r="AO1" s="365"/>
      <c r="AP1" s="365"/>
    </row>
    <row r="2" spans="2:45" x14ac:dyDescent="0.2"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425"/>
      <c r="AJ2" s="426"/>
      <c r="AK2" s="426"/>
      <c r="AL2" s="426"/>
      <c r="AM2" s="426"/>
      <c r="AN2" s="365"/>
      <c r="AO2" s="365"/>
      <c r="AP2" s="365"/>
    </row>
    <row r="3" spans="2:45" x14ac:dyDescent="0.2"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N3" s="365"/>
      <c r="AO3" s="365"/>
      <c r="AP3" s="365"/>
    </row>
    <row r="4" spans="2:45" x14ac:dyDescent="0.2"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425"/>
      <c r="AJ4" s="426"/>
      <c r="AK4" s="426"/>
      <c r="AL4" s="426"/>
      <c r="AM4" s="426"/>
      <c r="AN4" s="365"/>
      <c r="AO4" s="365"/>
      <c r="AP4" s="365"/>
    </row>
    <row r="5" spans="2:45" x14ac:dyDescent="0.2"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</row>
    <row r="6" spans="2:45" s="1" customFormat="1" ht="20.25" customHeight="1" x14ac:dyDescent="0.2">
      <c r="B6" s="417" t="s">
        <v>263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</row>
    <row r="7" spans="2:45" s="1" customFormat="1" ht="20.25" customHeight="1" x14ac:dyDescent="0.2">
      <c r="B7" s="364"/>
      <c r="C7" s="364"/>
      <c r="D7" s="364"/>
      <c r="E7" s="364"/>
      <c r="F7" s="364"/>
      <c r="G7" s="364"/>
      <c r="H7" s="364"/>
      <c r="I7" s="364"/>
      <c r="J7" s="368" t="s">
        <v>268</v>
      </c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</row>
    <row r="9" spans="2:45" s="2" customFormat="1" ht="15" customHeight="1" x14ac:dyDescent="0.25">
      <c r="B9" s="2" t="s">
        <v>20</v>
      </c>
    </row>
    <row r="10" spans="2:45" s="2" customFormat="1" ht="15" customHeight="1" x14ac:dyDescent="0.25">
      <c r="B10" s="2" t="s">
        <v>19</v>
      </c>
    </row>
    <row r="11" spans="2:45" s="2" customFormat="1" ht="15" customHeight="1" x14ac:dyDescent="0.25">
      <c r="B11" s="2" t="s">
        <v>188</v>
      </c>
    </row>
    <row r="12" spans="2:45" s="2" customFormat="1" ht="15" customHeight="1" x14ac:dyDescent="0.25">
      <c r="B12" s="2" t="s">
        <v>21</v>
      </c>
    </row>
    <row r="13" spans="2:45" ht="15" customHeight="1" x14ac:dyDescent="0.25">
      <c r="B13" s="2" t="s">
        <v>45</v>
      </c>
      <c r="C13" s="2"/>
    </row>
    <row r="15" spans="2:45" ht="13.5" thickBot="1" x14ac:dyDescent="0.25"/>
    <row r="16" spans="2:45" ht="17.25" customHeight="1" thickBot="1" x14ac:dyDescent="0.25">
      <c r="B16" s="375" t="s">
        <v>22</v>
      </c>
      <c r="C16" s="409" t="s">
        <v>41</v>
      </c>
      <c r="D16" s="377" t="s">
        <v>3</v>
      </c>
      <c r="E16" s="379" t="s">
        <v>189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379" t="s">
        <v>190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1"/>
      <c r="AO16" s="397" t="s">
        <v>5</v>
      </c>
      <c r="AP16" s="407" t="s">
        <v>6</v>
      </c>
      <c r="AR16" s="427" t="s">
        <v>260</v>
      </c>
      <c r="AS16" s="427" t="s">
        <v>261</v>
      </c>
    </row>
    <row r="17" spans="1:45" ht="243" customHeight="1" thickBot="1" x14ac:dyDescent="0.25">
      <c r="B17" s="376"/>
      <c r="C17" s="410"/>
      <c r="D17" s="378"/>
      <c r="E17" s="5" t="s">
        <v>7</v>
      </c>
      <c r="F17" s="6" t="s">
        <v>8</v>
      </c>
      <c r="G17" s="7" t="s">
        <v>38</v>
      </c>
      <c r="H17" s="7" t="s">
        <v>9</v>
      </c>
      <c r="I17" s="7" t="s">
        <v>10</v>
      </c>
      <c r="J17" s="7" t="s">
        <v>11</v>
      </c>
      <c r="K17" s="7" t="s">
        <v>12</v>
      </c>
      <c r="L17" s="7" t="s">
        <v>13</v>
      </c>
      <c r="M17" s="7" t="s">
        <v>14</v>
      </c>
      <c r="N17" s="7" t="s">
        <v>15</v>
      </c>
      <c r="O17" s="29" t="s">
        <v>44</v>
      </c>
      <c r="P17" s="7" t="s">
        <v>18</v>
      </c>
      <c r="Q17" s="7" t="s">
        <v>16</v>
      </c>
      <c r="R17" s="7" t="s">
        <v>0</v>
      </c>
      <c r="S17" s="7" t="s">
        <v>17</v>
      </c>
      <c r="T17" s="7" t="s">
        <v>4</v>
      </c>
      <c r="U17" s="7" t="s">
        <v>1</v>
      </c>
      <c r="V17" s="22" t="s">
        <v>2</v>
      </c>
      <c r="W17" s="6" t="s">
        <v>7</v>
      </c>
      <c r="X17" s="6" t="s">
        <v>8</v>
      </c>
      <c r="Y17" s="6" t="s">
        <v>191</v>
      </c>
      <c r="Z17" s="6" t="s">
        <v>9</v>
      </c>
      <c r="AA17" s="6" t="s">
        <v>10</v>
      </c>
      <c r="AB17" s="6" t="s">
        <v>11</v>
      </c>
      <c r="AC17" s="6" t="s">
        <v>12</v>
      </c>
      <c r="AD17" s="6" t="s">
        <v>13</v>
      </c>
      <c r="AE17" s="7" t="s">
        <v>14</v>
      </c>
      <c r="AF17" s="7" t="s">
        <v>15</v>
      </c>
      <c r="AG17" s="29" t="s">
        <v>44</v>
      </c>
      <c r="AH17" s="7" t="s">
        <v>18</v>
      </c>
      <c r="AI17" s="7" t="s">
        <v>16</v>
      </c>
      <c r="AJ17" s="7" t="s">
        <v>0</v>
      </c>
      <c r="AK17" s="7" t="s">
        <v>17</v>
      </c>
      <c r="AL17" s="7" t="s">
        <v>4</v>
      </c>
      <c r="AM17" s="7" t="s">
        <v>1</v>
      </c>
      <c r="AN17" s="22" t="s">
        <v>2</v>
      </c>
      <c r="AO17" s="398"/>
      <c r="AP17" s="408"/>
      <c r="AR17" s="427"/>
      <c r="AS17" s="427"/>
    </row>
    <row r="18" spans="1:45" ht="15" customHeight="1" thickBot="1" x14ac:dyDescent="0.25">
      <c r="A18" s="37"/>
      <c r="B18" s="402" t="s">
        <v>82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4"/>
      <c r="AR18" s="423"/>
      <c r="AS18" s="424"/>
    </row>
    <row r="19" spans="1:45" ht="15" customHeight="1" x14ac:dyDescent="0.2">
      <c r="A19" s="37"/>
      <c r="B19" s="20">
        <v>1</v>
      </c>
      <c r="C19" s="62" t="s">
        <v>42</v>
      </c>
      <c r="D19" s="128" t="s">
        <v>23</v>
      </c>
      <c r="E19" s="302">
        <v>15</v>
      </c>
      <c r="F19" s="303"/>
      <c r="G19" s="303"/>
      <c r="H19" s="303">
        <v>35</v>
      </c>
      <c r="I19" s="71"/>
      <c r="J19" s="71"/>
      <c r="K19" s="71"/>
      <c r="L19" s="71"/>
      <c r="M19" s="71"/>
      <c r="N19" s="71"/>
      <c r="O19" s="71"/>
      <c r="P19" s="71"/>
      <c r="Q19" s="71"/>
      <c r="R19" s="303"/>
      <c r="S19" s="72">
        <f>SUM(E19:P19)</f>
        <v>50</v>
      </c>
      <c r="T19" s="72">
        <f>SUM(E19:R19)</f>
        <v>50</v>
      </c>
      <c r="U19" s="73" t="s">
        <v>27</v>
      </c>
      <c r="V19" s="74">
        <f>IF(T19=0,0,IF(T19&lt;25,0.5,TRUNC(T19/25)))</f>
        <v>2</v>
      </c>
      <c r="W19" s="162"/>
      <c r="X19" s="154"/>
      <c r="Y19" s="303"/>
      <c r="Z19" s="154"/>
      <c r="AA19" s="154"/>
      <c r="AB19" s="154"/>
      <c r="AC19" s="154"/>
      <c r="AD19" s="154"/>
      <c r="AE19" s="152"/>
      <c r="AF19" s="152"/>
      <c r="AG19" s="152"/>
      <c r="AH19" s="152"/>
      <c r="AI19" s="152"/>
      <c r="AJ19" s="303"/>
      <c r="AK19" s="8"/>
      <c r="AL19" s="8"/>
      <c r="AM19" s="73"/>
      <c r="AN19" s="155"/>
      <c r="AO19" s="158">
        <f t="shared" ref="AO19" si="0">T19+AL19</f>
        <v>50</v>
      </c>
      <c r="AP19" s="270">
        <f t="shared" ref="AP19" si="1">V19+AN19</f>
        <v>2</v>
      </c>
      <c r="AR19" s="159">
        <f>AP19*0.2</f>
        <v>0.4</v>
      </c>
      <c r="AS19" s="318">
        <f>AR19*25</f>
        <v>10</v>
      </c>
    </row>
    <row r="20" spans="1:45" ht="15" customHeight="1" x14ac:dyDescent="0.2">
      <c r="A20" s="37"/>
      <c r="B20" s="12">
        <v>2</v>
      </c>
      <c r="C20" s="62" t="s">
        <v>42</v>
      </c>
      <c r="D20" s="128" t="s">
        <v>24</v>
      </c>
      <c r="E20" s="18"/>
      <c r="F20" s="127"/>
      <c r="G20" s="127"/>
      <c r="H20" s="9"/>
      <c r="I20" s="9"/>
      <c r="J20" s="9"/>
      <c r="K20" s="9"/>
      <c r="L20" s="9"/>
      <c r="M20" s="9"/>
      <c r="N20" s="9"/>
      <c r="O20" s="9"/>
      <c r="P20" s="9"/>
      <c r="Q20" s="9"/>
      <c r="R20" s="127"/>
      <c r="S20" s="8"/>
      <c r="T20" s="4"/>
      <c r="U20" s="19"/>
      <c r="V20" s="163"/>
      <c r="W20" s="18">
        <v>15</v>
      </c>
      <c r="X20" s="127"/>
      <c r="Y20" s="127"/>
      <c r="Z20" s="127">
        <v>30</v>
      </c>
      <c r="AA20" s="9"/>
      <c r="AB20" s="9"/>
      <c r="AC20" s="9"/>
      <c r="AD20" s="9"/>
      <c r="AE20" s="9"/>
      <c r="AF20" s="9"/>
      <c r="AG20" s="9"/>
      <c r="AH20" s="9"/>
      <c r="AI20" s="9"/>
      <c r="AJ20" s="127">
        <v>30</v>
      </c>
      <c r="AK20" s="8">
        <f t="shared" ref="AK20:AK21" si="2">SUM(W20:AH20)</f>
        <v>45</v>
      </c>
      <c r="AL20" s="8">
        <f t="shared" ref="AL20:AL21" si="3">SUM(W20:AJ20)</f>
        <v>75</v>
      </c>
      <c r="AM20" s="19" t="s">
        <v>114</v>
      </c>
      <c r="AN20" s="125">
        <f t="shared" ref="AN20:AN21" si="4">IF(AL20=0,0,IF(AL20&lt;25,0.5,TRUNC(AL20/25)))</f>
        <v>3</v>
      </c>
      <c r="AO20" s="158">
        <f t="shared" ref="AO20:AO28" si="5">T20+AL20</f>
        <v>75</v>
      </c>
      <c r="AP20" s="270">
        <f t="shared" ref="AP20:AP28" si="6">V20+AN20</f>
        <v>3</v>
      </c>
      <c r="AR20" s="159">
        <f t="shared" ref="AR20:AR68" si="7">AP20*0.2</f>
        <v>0.60000000000000009</v>
      </c>
      <c r="AS20" s="318">
        <f t="shared" ref="AS20:AS68" si="8">AR20*25</f>
        <v>15.000000000000002</v>
      </c>
    </row>
    <row r="21" spans="1:45" ht="15" customHeight="1" x14ac:dyDescent="0.2">
      <c r="A21" s="37"/>
      <c r="B21" s="12">
        <v>3</v>
      </c>
      <c r="C21" s="62" t="s">
        <v>42</v>
      </c>
      <c r="D21" s="120" t="s">
        <v>46</v>
      </c>
      <c r="E21" s="18"/>
      <c r="F21" s="127"/>
      <c r="G21" s="127"/>
      <c r="H21" s="9"/>
      <c r="I21" s="9"/>
      <c r="J21" s="9"/>
      <c r="K21" s="9"/>
      <c r="L21" s="9"/>
      <c r="M21" s="9"/>
      <c r="N21" s="9"/>
      <c r="O21" s="9"/>
      <c r="P21" s="9"/>
      <c r="Q21" s="9"/>
      <c r="R21" s="127"/>
      <c r="S21" s="8"/>
      <c r="T21" s="4"/>
      <c r="U21" s="19"/>
      <c r="V21" s="163"/>
      <c r="W21" s="18">
        <v>10</v>
      </c>
      <c r="X21" s="127"/>
      <c r="Y21" s="127"/>
      <c r="Z21" s="127">
        <v>10</v>
      </c>
      <c r="AA21" s="9"/>
      <c r="AB21" s="9"/>
      <c r="AC21" s="9"/>
      <c r="AD21" s="9"/>
      <c r="AE21" s="9"/>
      <c r="AF21" s="9"/>
      <c r="AG21" s="9"/>
      <c r="AH21" s="9"/>
      <c r="AI21" s="9"/>
      <c r="AJ21" s="4">
        <v>5</v>
      </c>
      <c r="AK21" s="8">
        <f t="shared" si="2"/>
        <v>20</v>
      </c>
      <c r="AL21" s="8">
        <f t="shared" si="3"/>
        <v>25</v>
      </c>
      <c r="AM21" s="19" t="s">
        <v>27</v>
      </c>
      <c r="AN21" s="125">
        <f t="shared" si="4"/>
        <v>1</v>
      </c>
      <c r="AO21" s="158">
        <f t="shared" si="5"/>
        <v>25</v>
      </c>
      <c r="AP21" s="270">
        <f t="shared" si="6"/>
        <v>1</v>
      </c>
      <c r="AR21" s="360"/>
      <c r="AS21" s="361"/>
    </row>
    <row r="22" spans="1:45" ht="15" customHeight="1" x14ac:dyDescent="0.2">
      <c r="A22" s="37"/>
      <c r="B22" s="20">
        <v>4</v>
      </c>
      <c r="C22" s="62" t="s">
        <v>42</v>
      </c>
      <c r="D22" s="120" t="s">
        <v>78</v>
      </c>
      <c r="E22" s="18">
        <v>15</v>
      </c>
      <c r="F22" s="127">
        <v>10</v>
      </c>
      <c r="G22" s="127"/>
      <c r="H22" s="10"/>
      <c r="I22" s="10"/>
      <c r="J22" s="10"/>
      <c r="K22" s="10"/>
      <c r="L22" s="10"/>
      <c r="M22" s="9"/>
      <c r="N22" s="9"/>
      <c r="O22" s="9"/>
      <c r="P22" s="9"/>
      <c r="Q22" s="9"/>
      <c r="R22" s="4"/>
      <c r="S22" s="8">
        <f t="shared" ref="S22:S23" si="9">SUM(E22:P22)</f>
        <v>25</v>
      </c>
      <c r="T22" s="8">
        <f t="shared" ref="T22:T24" si="10">SUM(E22:R22)</f>
        <v>25</v>
      </c>
      <c r="U22" s="19" t="s">
        <v>27</v>
      </c>
      <c r="V22" s="125">
        <f t="shared" ref="V22:V24" si="11">IF(T22=0,0,IF(T22&lt;25,0.5,TRUNC(T22/25)))</f>
        <v>1</v>
      </c>
      <c r="W22" s="123"/>
      <c r="X22" s="10"/>
      <c r="Y22" s="127"/>
      <c r="Z22" s="10"/>
      <c r="AA22" s="10"/>
      <c r="AB22" s="10"/>
      <c r="AC22" s="10"/>
      <c r="AD22" s="10"/>
      <c r="AE22" s="9"/>
      <c r="AF22" s="9"/>
      <c r="AG22" s="9"/>
      <c r="AH22" s="9"/>
      <c r="AI22" s="9"/>
      <c r="AJ22" s="127"/>
      <c r="AK22" s="8"/>
      <c r="AL22" s="4"/>
      <c r="AM22" s="19"/>
      <c r="AN22" s="157"/>
      <c r="AO22" s="158">
        <f t="shared" si="5"/>
        <v>25</v>
      </c>
      <c r="AP22" s="270">
        <f t="shared" si="6"/>
        <v>1</v>
      </c>
      <c r="AR22" s="360"/>
      <c r="AS22" s="361"/>
    </row>
    <row r="23" spans="1:45" ht="15" customHeight="1" x14ac:dyDescent="0.2">
      <c r="A23" s="37"/>
      <c r="B23" s="12">
        <v>5</v>
      </c>
      <c r="C23" s="62" t="s">
        <v>42</v>
      </c>
      <c r="D23" s="120" t="s">
        <v>25</v>
      </c>
      <c r="E23" s="18">
        <v>15</v>
      </c>
      <c r="F23" s="127">
        <v>10</v>
      </c>
      <c r="G23" s="322"/>
      <c r="H23" s="127"/>
      <c r="I23" s="10"/>
      <c r="J23" s="10"/>
      <c r="K23" s="10"/>
      <c r="L23" s="10"/>
      <c r="M23" s="9"/>
      <c r="N23" s="9"/>
      <c r="O23" s="9"/>
      <c r="P23" s="9"/>
      <c r="Q23" s="9"/>
      <c r="R23" s="4"/>
      <c r="S23" s="8">
        <f t="shared" si="9"/>
        <v>25</v>
      </c>
      <c r="T23" s="8">
        <f t="shared" si="10"/>
        <v>25</v>
      </c>
      <c r="U23" s="19" t="s">
        <v>27</v>
      </c>
      <c r="V23" s="125">
        <f t="shared" ref="V23" si="12">IF(T23=0,0,IF(T23&lt;25,0.5,TRUNC(T23/25)))</f>
        <v>1</v>
      </c>
      <c r="W23" s="123"/>
      <c r="X23" s="10"/>
      <c r="Y23" s="127"/>
      <c r="Z23" s="10"/>
      <c r="AA23" s="10"/>
      <c r="AB23" s="10"/>
      <c r="AC23" s="10"/>
      <c r="AD23" s="10"/>
      <c r="AE23" s="9"/>
      <c r="AF23" s="9"/>
      <c r="AG23" s="9"/>
      <c r="AH23" s="9"/>
      <c r="AI23" s="9"/>
      <c r="AJ23" s="127"/>
      <c r="AK23" s="8"/>
      <c r="AL23" s="4"/>
      <c r="AM23" s="19"/>
      <c r="AN23" s="157"/>
      <c r="AO23" s="158">
        <f t="shared" si="5"/>
        <v>25</v>
      </c>
      <c r="AP23" s="270">
        <f t="shared" si="6"/>
        <v>1</v>
      </c>
      <c r="AR23" s="159">
        <f t="shared" si="7"/>
        <v>0.2</v>
      </c>
      <c r="AS23" s="318">
        <f t="shared" si="8"/>
        <v>5</v>
      </c>
    </row>
    <row r="24" spans="1:45" ht="15" customHeight="1" x14ac:dyDescent="0.2">
      <c r="A24" s="55"/>
      <c r="B24" s="12">
        <v>6</v>
      </c>
      <c r="C24" s="62" t="s">
        <v>42</v>
      </c>
      <c r="D24" s="120" t="s">
        <v>111</v>
      </c>
      <c r="E24" s="13">
        <v>20</v>
      </c>
      <c r="F24" s="4"/>
      <c r="G24" s="318"/>
      <c r="H24" s="14">
        <v>10</v>
      </c>
      <c r="I24" s="10"/>
      <c r="J24" s="10"/>
      <c r="K24" s="10"/>
      <c r="L24" s="10"/>
      <c r="M24" s="9"/>
      <c r="N24" s="9"/>
      <c r="O24" s="9"/>
      <c r="P24" s="9"/>
      <c r="Q24" s="9"/>
      <c r="R24" s="25">
        <v>20</v>
      </c>
      <c r="S24" s="32">
        <f t="shared" ref="S24" si="13">SUM(E24:P24)</f>
        <v>30</v>
      </c>
      <c r="T24" s="32">
        <f t="shared" si="10"/>
        <v>50</v>
      </c>
      <c r="U24" s="235" t="s">
        <v>114</v>
      </c>
      <c r="V24" s="125">
        <f t="shared" si="11"/>
        <v>2</v>
      </c>
      <c r="W24" s="228"/>
      <c r="X24" s="212"/>
      <c r="Y24" s="212"/>
      <c r="Z24" s="212"/>
      <c r="AA24" s="229"/>
      <c r="AB24" s="229"/>
      <c r="AC24" s="229"/>
      <c r="AD24" s="229"/>
      <c r="AE24" s="229"/>
      <c r="AF24" s="229"/>
      <c r="AG24" s="229"/>
      <c r="AH24" s="229"/>
      <c r="AI24" s="229"/>
      <c r="AJ24" s="230"/>
      <c r="AK24" s="8"/>
      <c r="AL24" s="8"/>
      <c r="AM24" s="23"/>
      <c r="AN24" s="125"/>
      <c r="AO24" s="158">
        <f t="shared" ref="AO24" si="14">T24+AL24</f>
        <v>50</v>
      </c>
      <c r="AP24" s="270">
        <f t="shared" ref="AP24" si="15">V24+AN24</f>
        <v>2</v>
      </c>
      <c r="AR24" s="159">
        <f t="shared" si="7"/>
        <v>0.4</v>
      </c>
      <c r="AS24" s="318">
        <f t="shared" si="8"/>
        <v>10</v>
      </c>
    </row>
    <row r="25" spans="1:45" ht="15" customHeight="1" x14ac:dyDescent="0.2">
      <c r="A25" s="55"/>
      <c r="B25" s="20">
        <v>7</v>
      </c>
      <c r="C25" s="62" t="s">
        <v>42</v>
      </c>
      <c r="D25" s="120" t="s">
        <v>112</v>
      </c>
      <c r="E25" s="18"/>
      <c r="F25" s="127"/>
      <c r="G25" s="159"/>
      <c r="H25" s="10"/>
      <c r="I25" s="10"/>
      <c r="J25" s="10"/>
      <c r="K25" s="10"/>
      <c r="L25" s="10"/>
      <c r="M25" s="9"/>
      <c r="N25" s="9"/>
      <c r="O25" s="9"/>
      <c r="P25" s="9"/>
      <c r="Q25" s="9"/>
      <c r="R25" s="127"/>
      <c r="S25" s="8"/>
      <c r="T25" s="8"/>
      <c r="U25" s="34"/>
      <c r="V25" s="163"/>
      <c r="W25" s="228">
        <v>20</v>
      </c>
      <c r="X25" s="212"/>
      <c r="Y25" s="212"/>
      <c r="Z25" s="212">
        <v>20</v>
      </c>
      <c r="AA25" s="229"/>
      <c r="AB25" s="229"/>
      <c r="AC25" s="229"/>
      <c r="AD25" s="229"/>
      <c r="AE25" s="229"/>
      <c r="AF25" s="229"/>
      <c r="AG25" s="229"/>
      <c r="AH25" s="229"/>
      <c r="AI25" s="229"/>
      <c r="AJ25" s="230">
        <v>35</v>
      </c>
      <c r="AK25" s="8">
        <f t="shared" ref="AK25" si="16">SUM(W25:AH25)</f>
        <v>40</v>
      </c>
      <c r="AL25" s="8">
        <f t="shared" ref="AL25" si="17">SUM(W25:AJ25)</f>
        <v>75</v>
      </c>
      <c r="AM25" s="23" t="s">
        <v>114</v>
      </c>
      <c r="AN25" s="125">
        <f t="shared" ref="AN25" si="18">IF(AL25=0,0,IF(AL25&lt;25,0.5,TRUNC(AL25/25)))</f>
        <v>3</v>
      </c>
      <c r="AO25" s="158">
        <f t="shared" ref="AO25" si="19">T25+AL25</f>
        <v>75</v>
      </c>
      <c r="AP25" s="270">
        <f t="shared" ref="AP25" si="20">V25+AN25</f>
        <v>3</v>
      </c>
      <c r="AR25" s="159">
        <f t="shared" si="7"/>
        <v>0.60000000000000009</v>
      </c>
      <c r="AS25" s="318">
        <f t="shared" si="8"/>
        <v>15.000000000000002</v>
      </c>
    </row>
    <row r="26" spans="1:45" ht="15" customHeight="1" x14ac:dyDescent="0.2">
      <c r="A26" s="55"/>
      <c r="B26" s="20">
        <v>8</v>
      </c>
      <c r="C26" s="62" t="s">
        <v>42</v>
      </c>
      <c r="D26" s="120" t="s">
        <v>26</v>
      </c>
      <c r="E26" s="18">
        <v>15</v>
      </c>
      <c r="F26" s="127"/>
      <c r="G26" s="127"/>
      <c r="H26" s="127"/>
      <c r="I26" s="9"/>
      <c r="J26" s="9"/>
      <c r="K26" s="9"/>
      <c r="L26" s="9"/>
      <c r="M26" s="9"/>
      <c r="N26" s="9"/>
      <c r="O26" s="9"/>
      <c r="P26" s="9"/>
      <c r="Q26" s="9"/>
      <c r="R26" s="4">
        <v>35</v>
      </c>
      <c r="S26" s="8">
        <f t="shared" ref="S26:S27" si="21">SUM(E26:P26)</f>
        <v>15</v>
      </c>
      <c r="T26" s="8">
        <f t="shared" ref="T26" si="22">SUM(E26:R26)</f>
        <v>50</v>
      </c>
      <c r="U26" s="19" t="s">
        <v>27</v>
      </c>
      <c r="V26" s="125">
        <f t="shared" ref="V26:V27" si="23">IF(T26=0,0,IF(T26&lt;25,0.5,TRUNC(T26/25)))</f>
        <v>2</v>
      </c>
      <c r="W26" s="123"/>
      <c r="X26" s="10"/>
      <c r="Y26" s="127"/>
      <c r="Z26" s="10"/>
      <c r="AA26" s="10"/>
      <c r="AB26" s="10"/>
      <c r="AC26" s="10"/>
      <c r="AD26" s="10"/>
      <c r="AE26" s="9"/>
      <c r="AF26" s="9"/>
      <c r="AG26" s="9"/>
      <c r="AH26" s="9"/>
      <c r="AI26" s="9"/>
      <c r="AJ26" s="127"/>
      <c r="AK26" s="8"/>
      <c r="AL26" s="4"/>
      <c r="AM26" s="19"/>
      <c r="AN26" s="157"/>
      <c r="AO26" s="158">
        <f t="shared" si="5"/>
        <v>50</v>
      </c>
      <c r="AP26" s="270">
        <f t="shared" si="6"/>
        <v>2</v>
      </c>
      <c r="AR26" s="159">
        <f t="shared" si="7"/>
        <v>0.4</v>
      </c>
      <c r="AS26" s="318">
        <f t="shared" si="8"/>
        <v>10</v>
      </c>
    </row>
    <row r="27" spans="1:45" ht="15" customHeight="1" x14ac:dyDescent="0.2">
      <c r="A27" s="55"/>
      <c r="B27" s="20">
        <v>9</v>
      </c>
      <c r="C27" s="62" t="s">
        <v>42</v>
      </c>
      <c r="D27" s="120" t="s">
        <v>47</v>
      </c>
      <c r="E27" s="228">
        <v>10</v>
      </c>
      <c r="F27" s="212"/>
      <c r="G27" s="212"/>
      <c r="H27" s="212"/>
      <c r="I27" s="212">
        <v>10</v>
      </c>
      <c r="J27" s="229"/>
      <c r="K27" s="229"/>
      <c r="L27" s="229"/>
      <c r="M27" s="229"/>
      <c r="N27" s="229"/>
      <c r="O27" s="229"/>
      <c r="P27" s="229"/>
      <c r="Q27" s="229"/>
      <c r="R27" s="230">
        <v>30</v>
      </c>
      <c r="S27" s="8">
        <f t="shared" si="21"/>
        <v>20</v>
      </c>
      <c r="T27" s="8">
        <f>SUM(E27:R27)</f>
        <v>50</v>
      </c>
      <c r="U27" s="19" t="s">
        <v>27</v>
      </c>
      <c r="V27" s="125">
        <f t="shared" si="23"/>
        <v>2</v>
      </c>
      <c r="W27" s="228"/>
      <c r="X27" s="212"/>
      <c r="Y27" s="212"/>
      <c r="Z27" s="212"/>
      <c r="AA27" s="212"/>
      <c r="AB27" s="229"/>
      <c r="AC27" s="229"/>
      <c r="AD27" s="229"/>
      <c r="AE27" s="229"/>
      <c r="AF27" s="229"/>
      <c r="AG27" s="229"/>
      <c r="AH27" s="229"/>
      <c r="AI27" s="229"/>
      <c r="AJ27" s="230"/>
      <c r="AK27" s="8"/>
      <c r="AL27" s="8"/>
      <c r="AM27" s="19"/>
      <c r="AN27" s="125"/>
      <c r="AO27" s="158">
        <f t="shared" si="5"/>
        <v>50</v>
      </c>
      <c r="AP27" s="270">
        <f t="shared" si="6"/>
        <v>2</v>
      </c>
      <c r="AR27" s="159">
        <f t="shared" si="7"/>
        <v>0.4</v>
      </c>
      <c r="AS27" s="318">
        <f t="shared" si="8"/>
        <v>10</v>
      </c>
    </row>
    <row r="28" spans="1:45" ht="15" customHeight="1" thickBot="1" x14ac:dyDescent="0.25">
      <c r="A28" s="55"/>
      <c r="B28" s="20">
        <v>10</v>
      </c>
      <c r="C28" s="166" t="s">
        <v>42</v>
      </c>
      <c r="D28" s="129" t="s">
        <v>81</v>
      </c>
      <c r="E28" s="75"/>
      <c r="F28" s="76"/>
      <c r="G28" s="76"/>
      <c r="H28" s="76">
        <v>25</v>
      </c>
      <c r="I28" s="76"/>
      <c r="J28" s="77"/>
      <c r="K28" s="77"/>
      <c r="L28" s="77"/>
      <c r="M28" s="77"/>
      <c r="N28" s="77"/>
      <c r="O28" s="77"/>
      <c r="P28" s="77"/>
      <c r="Q28" s="77"/>
      <c r="R28" s="4"/>
      <c r="S28" s="30">
        <f t="shared" ref="S28" si="24">SUM(E28:P28)</f>
        <v>25</v>
      </c>
      <c r="T28" s="30">
        <f t="shared" ref="T28" si="25">SUM(E28:R28)</f>
        <v>25</v>
      </c>
      <c r="U28" s="78" t="s">
        <v>27</v>
      </c>
      <c r="V28" s="126">
        <f t="shared" ref="V28" si="26">IF(T28=0,0,IF(T28&lt;25,0.5,TRUNC(T28/25)))</f>
        <v>1</v>
      </c>
      <c r="W28" s="173"/>
      <c r="X28" s="174"/>
      <c r="Y28" s="168"/>
      <c r="Z28" s="174"/>
      <c r="AA28" s="175"/>
      <c r="AB28" s="174"/>
      <c r="AC28" s="174"/>
      <c r="AD28" s="174"/>
      <c r="AE28" s="169"/>
      <c r="AF28" s="169"/>
      <c r="AG28" s="169"/>
      <c r="AH28" s="169"/>
      <c r="AI28" s="169"/>
      <c r="AJ28" s="168"/>
      <c r="AK28" s="88"/>
      <c r="AL28" s="170"/>
      <c r="AM28" s="171"/>
      <c r="AN28" s="176"/>
      <c r="AO28" s="158">
        <f t="shared" si="5"/>
        <v>25</v>
      </c>
      <c r="AP28" s="270">
        <f t="shared" si="6"/>
        <v>1</v>
      </c>
      <c r="AR28" s="159">
        <f t="shared" si="7"/>
        <v>0.2</v>
      </c>
      <c r="AS28" s="318">
        <f t="shared" si="8"/>
        <v>5</v>
      </c>
    </row>
    <row r="29" spans="1:45" ht="15" customHeight="1" thickBot="1" x14ac:dyDescent="0.25">
      <c r="A29" s="55"/>
      <c r="B29" s="415" t="s">
        <v>53</v>
      </c>
      <c r="C29" s="416"/>
      <c r="D29" s="421"/>
      <c r="E29" s="15">
        <f>SUM(E19:E28)</f>
        <v>90</v>
      </c>
      <c r="F29" s="15">
        <f t="shared" ref="F29:AP29" si="27">SUM(F19:F28)</f>
        <v>20</v>
      </c>
      <c r="G29" s="15">
        <f t="shared" si="27"/>
        <v>0</v>
      </c>
      <c r="H29" s="15">
        <f t="shared" si="27"/>
        <v>70</v>
      </c>
      <c r="I29" s="15">
        <f t="shared" si="27"/>
        <v>10</v>
      </c>
      <c r="J29" s="15">
        <f t="shared" si="27"/>
        <v>0</v>
      </c>
      <c r="K29" s="15">
        <f t="shared" si="27"/>
        <v>0</v>
      </c>
      <c r="L29" s="15">
        <f t="shared" si="27"/>
        <v>0</v>
      </c>
      <c r="M29" s="15">
        <f t="shared" si="27"/>
        <v>0</v>
      </c>
      <c r="N29" s="15">
        <f t="shared" si="27"/>
        <v>0</v>
      </c>
      <c r="O29" s="15">
        <f t="shared" si="27"/>
        <v>0</v>
      </c>
      <c r="P29" s="15">
        <f t="shared" si="27"/>
        <v>0</v>
      </c>
      <c r="Q29" s="15">
        <f t="shared" si="27"/>
        <v>0</v>
      </c>
      <c r="R29" s="15">
        <f t="shared" si="27"/>
        <v>85</v>
      </c>
      <c r="S29" s="15">
        <f>SUM(S19:S28)</f>
        <v>190</v>
      </c>
      <c r="T29" s="15">
        <f t="shared" si="27"/>
        <v>275</v>
      </c>
      <c r="U29" s="15"/>
      <c r="V29" s="258">
        <f t="shared" si="27"/>
        <v>11</v>
      </c>
      <c r="W29" s="15">
        <f t="shared" si="27"/>
        <v>45</v>
      </c>
      <c r="X29" s="15">
        <f t="shared" si="27"/>
        <v>0</v>
      </c>
      <c r="Y29" s="15">
        <f t="shared" si="27"/>
        <v>0</v>
      </c>
      <c r="Z29" s="15">
        <f t="shared" si="27"/>
        <v>60</v>
      </c>
      <c r="AA29" s="15">
        <f t="shared" si="27"/>
        <v>0</v>
      </c>
      <c r="AB29" s="15">
        <f t="shared" si="27"/>
        <v>0</v>
      </c>
      <c r="AC29" s="15">
        <f t="shared" si="27"/>
        <v>0</v>
      </c>
      <c r="AD29" s="15">
        <f t="shared" si="27"/>
        <v>0</v>
      </c>
      <c r="AE29" s="15">
        <f t="shared" si="27"/>
        <v>0</v>
      </c>
      <c r="AF29" s="15">
        <f t="shared" si="27"/>
        <v>0</v>
      </c>
      <c r="AG29" s="15">
        <f t="shared" si="27"/>
        <v>0</v>
      </c>
      <c r="AH29" s="15">
        <f t="shared" si="27"/>
        <v>0</v>
      </c>
      <c r="AI29" s="15">
        <f t="shared" si="27"/>
        <v>0</v>
      </c>
      <c r="AJ29" s="15">
        <f t="shared" si="27"/>
        <v>70</v>
      </c>
      <c r="AK29" s="15">
        <f>SUM(AK19:AK28)</f>
        <v>105</v>
      </c>
      <c r="AL29" s="15">
        <f t="shared" si="27"/>
        <v>175</v>
      </c>
      <c r="AM29" s="15"/>
      <c r="AN29" s="258">
        <f t="shared" si="27"/>
        <v>7</v>
      </c>
      <c r="AO29" s="15">
        <f>SUM(AO19:AO28)</f>
        <v>450</v>
      </c>
      <c r="AP29" s="258">
        <f t="shared" si="27"/>
        <v>18</v>
      </c>
      <c r="AR29" s="423"/>
      <c r="AS29" s="424"/>
    </row>
    <row r="30" spans="1:45" ht="15" customHeight="1" thickBot="1" x14ac:dyDescent="0.25">
      <c r="A30" s="55"/>
      <c r="B30" s="418" t="s">
        <v>83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20"/>
      <c r="AR30" s="423"/>
      <c r="AS30" s="424"/>
    </row>
    <row r="31" spans="1:45" ht="15" customHeight="1" x14ac:dyDescent="0.2">
      <c r="A31" s="37"/>
      <c r="B31" s="80">
        <v>11</v>
      </c>
      <c r="C31" s="81" t="s">
        <v>43</v>
      </c>
      <c r="D31" s="91" t="s">
        <v>93</v>
      </c>
      <c r="E31" s="302"/>
      <c r="F31" s="303"/>
      <c r="G31" s="303"/>
      <c r="H31" s="303"/>
      <c r="I31" s="303"/>
      <c r="J31" s="303"/>
      <c r="K31" s="303"/>
      <c r="L31" s="303"/>
      <c r="M31" s="303"/>
      <c r="N31" s="303">
        <v>30</v>
      </c>
      <c r="O31" s="303"/>
      <c r="P31" s="303"/>
      <c r="Q31" s="303"/>
      <c r="R31" s="303"/>
      <c r="S31" s="72">
        <f t="shared" ref="S31" si="28">SUM(E31:P31)</f>
        <v>30</v>
      </c>
      <c r="T31" s="72">
        <f t="shared" ref="T31" si="29">SUM(E31:R31)</f>
        <v>30</v>
      </c>
      <c r="U31" s="73" t="s">
        <v>27</v>
      </c>
      <c r="V31" s="74">
        <f t="shared" ref="V31" si="30">IF(T31=0,0,IF(T31&lt;25,0.5,TRUNC(T31/25)))</f>
        <v>1</v>
      </c>
      <c r="W31" s="179"/>
      <c r="X31" s="180"/>
      <c r="Y31" s="181"/>
      <c r="Z31" s="182"/>
      <c r="AA31" s="182"/>
      <c r="AB31" s="182"/>
      <c r="AC31" s="182"/>
      <c r="AD31" s="182"/>
      <c r="AE31" s="183"/>
      <c r="AF31" s="183"/>
      <c r="AG31" s="183"/>
      <c r="AH31" s="183"/>
      <c r="AI31" s="183"/>
      <c r="AJ31" s="180"/>
      <c r="AK31" s="88"/>
      <c r="AL31" s="88"/>
      <c r="AM31" s="184"/>
      <c r="AN31" s="153"/>
      <c r="AO31" s="158">
        <f t="shared" ref="AO31:AO63" si="31">T31+AL31</f>
        <v>30</v>
      </c>
      <c r="AP31" s="270">
        <f t="shared" ref="AP31:AP33" si="32">V31+AN31</f>
        <v>1</v>
      </c>
      <c r="AR31" s="159">
        <f t="shared" si="7"/>
        <v>0.2</v>
      </c>
      <c r="AS31" s="318">
        <f t="shared" si="8"/>
        <v>5</v>
      </c>
    </row>
    <row r="32" spans="1:45" ht="15" customHeight="1" x14ac:dyDescent="0.2">
      <c r="A32" s="37"/>
      <c r="B32" s="12">
        <v>12</v>
      </c>
      <c r="C32" s="26" t="s">
        <v>43</v>
      </c>
      <c r="D32" s="92" t="s">
        <v>94</v>
      </c>
      <c r="E32" s="18"/>
      <c r="F32" s="127"/>
      <c r="G32" s="127"/>
      <c r="H32" s="9"/>
      <c r="I32" s="9"/>
      <c r="J32" s="9"/>
      <c r="K32" s="9"/>
      <c r="L32" s="9"/>
      <c r="M32" s="9"/>
      <c r="N32" s="9"/>
      <c r="O32" s="9"/>
      <c r="P32" s="9"/>
      <c r="Q32" s="9"/>
      <c r="R32" s="127"/>
      <c r="S32" s="8"/>
      <c r="T32" s="4"/>
      <c r="U32" s="19"/>
      <c r="V32" s="163"/>
      <c r="W32" s="123"/>
      <c r="X32" s="127"/>
      <c r="Y32" s="127"/>
      <c r="Z32" s="127"/>
      <c r="AA32" s="127"/>
      <c r="AB32" s="127"/>
      <c r="AC32" s="127"/>
      <c r="AD32" s="127"/>
      <c r="AE32" s="127"/>
      <c r="AF32" s="127">
        <v>30</v>
      </c>
      <c r="AG32" s="127"/>
      <c r="AH32" s="127"/>
      <c r="AI32" s="127"/>
      <c r="AJ32" s="127"/>
      <c r="AK32" s="4">
        <f t="shared" ref="AK32" si="33">SUM(W32:AH32)</f>
        <v>30</v>
      </c>
      <c r="AL32" s="4">
        <f t="shared" ref="AL32" si="34">SUM(W32:AJ32)</f>
        <v>30</v>
      </c>
      <c r="AM32" s="19" t="s">
        <v>27</v>
      </c>
      <c r="AN32" s="125">
        <f t="shared" ref="AN32" si="35">IF(AL32=0,0,IF(AL32&lt;25,0.5,TRUNC(AL32/25)))</f>
        <v>1</v>
      </c>
      <c r="AO32" s="158">
        <f t="shared" si="31"/>
        <v>30</v>
      </c>
      <c r="AP32" s="270">
        <f t="shared" si="32"/>
        <v>1</v>
      </c>
      <c r="AR32" s="159">
        <f t="shared" si="7"/>
        <v>0.2</v>
      </c>
      <c r="AS32" s="318">
        <f t="shared" si="8"/>
        <v>5</v>
      </c>
    </row>
    <row r="33" spans="1:45" ht="15" customHeight="1" x14ac:dyDescent="0.2">
      <c r="A33" s="37"/>
      <c r="B33" s="20">
        <v>13</v>
      </c>
      <c r="C33" s="62" t="s">
        <v>42</v>
      </c>
      <c r="D33" s="92" t="s">
        <v>244</v>
      </c>
      <c r="E33" s="18">
        <v>10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>
        <v>15</v>
      </c>
      <c r="S33" s="8">
        <f t="shared" ref="S33" si="36">SUM(E33:P33)</f>
        <v>10</v>
      </c>
      <c r="T33" s="8">
        <f t="shared" ref="T33" si="37">SUM(E33:R33)</f>
        <v>25</v>
      </c>
      <c r="U33" s="21" t="s">
        <v>27</v>
      </c>
      <c r="V33" s="125">
        <f t="shared" ref="V33" si="38">IF(T33=0,0,IF(T33&lt;25,0.5,TRUNC(T33/25)))</f>
        <v>1</v>
      </c>
      <c r="W33" s="123"/>
      <c r="X33" s="10"/>
      <c r="Y33" s="127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127"/>
      <c r="AK33" s="8"/>
      <c r="AL33" s="4"/>
      <c r="AM33" s="19"/>
      <c r="AN33" s="157"/>
      <c r="AO33" s="158">
        <f t="shared" si="31"/>
        <v>25</v>
      </c>
      <c r="AP33" s="270">
        <f t="shared" si="32"/>
        <v>1</v>
      </c>
      <c r="AR33" s="159">
        <f t="shared" si="7"/>
        <v>0.2</v>
      </c>
      <c r="AS33" s="318">
        <f t="shared" si="8"/>
        <v>5</v>
      </c>
    </row>
    <row r="34" spans="1:45" ht="15" customHeight="1" x14ac:dyDescent="0.2">
      <c r="A34" s="55"/>
      <c r="B34" s="12">
        <v>14</v>
      </c>
      <c r="C34" s="62" t="s">
        <v>42</v>
      </c>
      <c r="D34" s="92" t="s">
        <v>246</v>
      </c>
      <c r="E34" s="18"/>
      <c r="F34" s="127"/>
      <c r="G34" s="159"/>
      <c r="H34" s="10"/>
      <c r="I34" s="10"/>
      <c r="J34" s="10"/>
      <c r="K34" s="10"/>
      <c r="L34" s="10"/>
      <c r="M34" s="9"/>
      <c r="N34" s="9"/>
      <c r="O34" s="9"/>
      <c r="P34" s="9"/>
      <c r="Q34" s="9"/>
      <c r="R34" s="127"/>
      <c r="S34" s="8"/>
      <c r="T34" s="4"/>
      <c r="U34" s="34"/>
      <c r="V34" s="163"/>
      <c r="W34" s="323">
        <v>5</v>
      </c>
      <c r="X34" s="212"/>
      <c r="Y34" s="212">
        <v>5</v>
      </c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>
        <v>40</v>
      </c>
      <c r="AK34" s="8">
        <f t="shared" ref="AK34" si="39">SUM(W34:AH34)</f>
        <v>10</v>
      </c>
      <c r="AL34" s="8">
        <f t="shared" ref="AL34" si="40">SUM(W34:AJ34)</f>
        <v>50</v>
      </c>
      <c r="AM34" s="21" t="s">
        <v>114</v>
      </c>
      <c r="AN34" s="125">
        <f t="shared" ref="AN34" si="41">IF(AL34=0,0,IF(AL34&lt;25,0.5,TRUNC(AL34/25)))</f>
        <v>2</v>
      </c>
      <c r="AO34" s="158">
        <f t="shared" ref="AO34:AO46" si="42">T34+AL34</f>
        <v>50</v>
      </c>
      <c r="AP34" s="270">
        <f t="shared" ref="AP34:AP43" si="43">V34+AN34</f>
        <v>2</v>
      </c>
      <c r="AR34" s="159">
        <f t="shared" si="7"/>
        <v>0.4</v>
      </c>
      <c r="AS34" s="318">
        <f t="shared" si="8"/>
        <v>10</v>
      </c>
    </row>
    <row r="35" spans="1:45" ht="15" customHeight="1" x14ac:dyDescent="0.2">
      <c r="A35" s="55"/>
      <c r="B35" s="20">
        <v>15</v>
      </c>
      <c r="C35" s="62" t="s">
        <v>42</v>
      </c>
      <c r="D35" s="92" t="s">
        <v>92</v>
      </c>
      <c r="E35" s="18">
        <v>10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>
        <v>15</v>
      </c>
      <c r="S35" s="8">
        <f t="shared" ref="S35:S41" si="44">SUM(E35:P35)</f>
        <v>10</v>
      </c>
      <c r="T35" s="8">
        <f t="shared" ref="T35:T41" si="45">SUM(E35:R35)</f>
        <v>25</v>
      </c>
      <c r="U35" s="21" t="s">
        <v>27</v>
      </c>
      <c r="V35" s="125">
        <f t="shared" ref="V35:V39" si="46">IF(T35=0,0,IF(T35&lt;25,0.5,TRUNC(T35/25)))</f>
        <v>1</v>
      </c>
      <c r="W35" s="123"/>
      <c r="X35" s="10"/>
      <c r="Y35" s="127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127"/>
      <c r="AK35" s="8"/>
      <c r="AL35" s="4"/>
      <c r="AM35" s="19"/>
      <c r="AN35" s="157"/>
      <c r="AO35" s="158">
        <f t="shared" si="42"/>
        <v>25</v>
      </c>
      <c r="AP35" s="270">
        <f t="shared" si="43"/>
        <v>1</v>
      </c>
      <c r="AR35" s="360"/>
      <c r="AS35" s="361"/>
    </row>
    <row r="36" spans="1:45" ht="15" customHeight="1" x14ac:dyDescent="0.2">
      <c r="A36" s="55"/>
      <c r="B36" s="12">
        <v>16</v>
      </c>
      <c r="C36" s="62" t="s">
        <v>42</v>
      </c>
      <c r="D36" s="92" t="s">
        <v>91</v>
      </c>
      <c r="E36" s="18">
        <v>10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>
        <v>15</v>
      </c>
      <c r="S36" s="8">
        <f t="shared" si="44"/>
        <v>10</v>
      </c>
      <c r="T36" s="8">
        <f t="shared" si="45"/>
        <v>25</v>
      </c>
      <c r="U36" s="21" t="s">
        <v>27</v>
      </c>
      <c r="V36" s="125">
        <f t="shared" si="46"/>
        <v>1</v>
      </c>
      <c r="W36" s="123"/>
      <c r="X36" s="10"/>
      <c r="Y36" s="127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127"/>
      <c r="AK36" s="8"/>
      <c r="AL36" s="4"/>
      <c r="AM36" s="19"/>
      <c r="AN36" s="157"/>
      <c r="AO36" s="158">
        <f t="shared" si="42"/>
        <v>25</v>
      </c>
      <c r="AP36" s="270">
        <f t="shared" si="43"/>
        <v>1</v>
      </c>
      <c r="AR36" s="159">
        <f t="shared" si="7"/>
        <v>0.2</v>
      </c>
      <c r="AS36" s="318">
        <f t="shared" si="8"/>
        <v>5</v>
      </c>
    </row>
    <row r="37" spans="1:45" ht="15" customHeight="1" x14ac:dyDescent="0.2">
      <c r="A37" s="55"/>
      <c r="B37" s="20">
        <v>17</v>
      </c>
      <c r="C37" s="62" t="s">
        <v>42</v>
      </c>
      <c r="D37" s="92" t="s">
        <v>48</v>
      </c>
      <c r="E37" s="18">
        <v>10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>
        <v>15</v>
      </c>
      <c r="S37" s="8">
        <f t="shared" si="44"/>
        <v>10</v>
      </c>
      <c r="T37" s="8">
        <f t="shared" si="45"/>
        <v>25</v>
      </c>
      <c r="U37" s="21" t="s">
        <v>27</v>
      </c>
      <c r="V37" s="125">
        <f t="shared" si="46"/>
        <v>1</v>
      </c>
      <c r="W37" s="123"/>
      <c r="X37" s="10"/>
      <c r="Y37" s="127"/>
      <c r="Z37" s="10"/>
      <c r="AA37" s="14"/>
      <c r="AB37" s="10"/>
      <c r="AC37" s="10"/>
      <c r="AD37" s="10"/>
      <c r="AE37" s="9"/>
      <c r="AF37" s="9"/>
      <c r="AG37" s="9"/>
      <c r="AH37" s="9"/>
      <c r="AI37" s="9"/>
      <c r="AJ37" s="127"/>
      <c r="AK37" s="8"/>
      <c r="AL37" s="4"/>
      <c r="AM37" s="19"/>
      <c r="AN37" s="157"/>
      <c r="AO37" s="158">
        <f t="shared" si="42"/>
        <v>25</v>
      </c>
      <c r="AP37" s="270">
        <f t="shared" si="43"/>
        <v>1</v>
      </c>
      <c r="AR37" s="360"/>
      <c r="AS37" s="361"/>
    </row>
    <row r="38" spans="1:45" ht="15" customHeight="1" x14ac:dyDescent="0.2">
      <c r="A38" s="37"/>
      <c r="B38" s="12">
        <v>18</v>
      </c>
      <c r="C38" s="62" t="s">
        <v>42</v>
      </c>
      <c r="D38" s="92" t="s">
        <v>84</v>
      </c>
      <c r="E38" s="18">
        <v>10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>
        <v>15</v>
      </c>
      <c r="S38" s="8">
        <f t="shared" si="44"/>
        <v>10</v>
      </c>
      <c r="T38" s="8">
        <f t="shared" si="45"/>
        <v>25</v>
      </c>
      <c r="U38" s="21" t="s">
        <v>27</v>
      </c>
      <c r="V38" s="125">
        <f t="shared" si="46"/>
        <v>1</v>
      </c>
      <c r="W38" s="123"/>
      <c r="X38" s="127"/>
      <c r="Y38" s="159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127"/>
      <c r="AK38" s="8"/>
      <c r="AL38" s="4"/>
      <c r="AM38" s="19"/>
      <c r="AN38" s="157"/>
      <c r="AO38" s="158">
        <f t="shared" si="42"/>
        <v>25</v>
      </c>
      <c r="AP38" s="270">
        <f t="shared" si="43"/>
        <v>1</v>
      </c>
      <c r="AR38" s="159">
        <f t="shared" si="7"/>
        <v>0.2</v>
      </c>
      <c r="AS38" s="318">
        <f t="shared" si="8"/>
        <v>5</v>
      </c>
    </row>
    <row r="39" spans="1:45" ht="15" customHeight="1" x14ac:dyDescent="0.2">
      <c r="A39" s="37"/>
      <c r="B39" s="20">
        <v>19</v>
      </c>
      <c r="C39" s="62" t="s">
        <v>42</v>
      </c>
      <c r="D39" s="92" t="s">
        <v>186</v>
      </c>
      <c r="E39" s="18">
        <v>10</v>
      </c>
      <c r="F39" s="127">
        <v>5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>
        <v>10</v>
      </c>
      <c r="S39" s="8">
        <f t="shared" si="44"/>
        <v>15</v>
      </c>
      <c r="T39" s="8">
        <f t="shared" si="45"/>
        <v>25</v>
      </c>
      <c r="U39" s="21" t="s">
        <v>27</v>
      </c>
      <c r="V39" s="125">
        <f t="shared" si="46"/>
        <v>1</v>
      </c>
      <c r="W39" s="123"/>
      <c r="X39" s="10"/>
      <c r="Y39" s="127"/>
      <c r="Z39" s="10"/>
      <c r="AA39" s="10"/>
      <c r="AB39" s="10"/>
      <c r="AC39" s="10"/>
      <c r="AD39" s="10"/>
      <c r="AE39" s="9"/>
      <c r="AF39" s="9"/>
      <c r="AG39" s="9"/>
      <c r="AH39" s="9"/>
      <c r="AI39" s="9"/>
      <c r="AJ39" s="127"/>
      <c r="AK39" s="8"/>
      <c r="AL39" s="4"/>
      <c r="AM39" s="19"/>
      <c r="AN39" s="157"/>
      <c r="AO39" s="158">
        <f t="shared" si="42"/>
        <v>25</v>
      </c>
      <c r="AP39" s="270">
        <f t="shared" si="43"/>
        <v>1</v>
      </c>
      <c r="AR39" s="360"/>
      <c r="AS39" s="361"/>
    </row>
    <row r="40" spans="1:45" ht="15" customHeight="1" x14ac:dyDescent="0.2">
      <c r="A40" s="37"/>
      <c r="B40" s="12">
        <v>20</v>
      </c>
      <c r="C40" s="62" t="s">
        <v>42</v>
      </c>
      <c r="D40" s="92" t="s">
        <v>85</v>
      </c>
      <c r="E40" s="18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8"/>
      <c r="T40" s="8"/>
      <c r="U40" s="21"/>
      <c r="V40" s="125"/>
      <c r="W40" s="18">
        <v>10</v>
      </c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>
        <v>15</v>
      </c>
      <c r="AK40" s="8">
        <f t="shared" ref="AK40" si="47">SUM(W40:AH40)</f>
        <v>10</v>
      </c>
      <c r="AL40" s="8">
        <f t="shared" ref="AL40" si="48">SUM(W40:AJ40)</f>
        <v>25</v>
      </c>
      <c r="AM40" s="21" t="s">
        <v>27</v>
      </c>
      <c r="AN40" s="125">
        <f t="shared" ref="AN40" si="49">IF(AL40=0,0,IF(AL40&lt;25,0.5,TRUNC(AL40/25)))</f>
        <v>1</v>
      </c>
      <c r="AO40" s="158">
        <f t="shared" si="42"/>
        <v>25</v>
      </c>
      <c r="AP40" s="270">
        <f t="shared" si="43"/>
        <v>1</v>
      </c>
      <c r="AR40" s="159">
        <f t="shared" si="7"/>
        <v>0.2</v>
      </c>
      <c r="AS40" s="318">
        <f t="shared" si="8"/>
        <v>5</v>
      </c>
    </row>
    <row r="41" spans="1:45" ht="15" customHeight="1" x14ac:dyDescent="0.2">
      <c r="A41" s="55"/>
      <c r="B41" s="20">
        <v>21</v>
      </c>
      <c r="C41" s="26" t="s">
        <v>43</v>
      </c>
      <c r="D41" s="92" t="s">
        <v>39</v>
      </c>
      <c r="E41" s="1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>
        <v>30</v>
      </c>
      <c r="Q41" s="127"/>
      <c r="R41" s="127"/>
      <c r="S41" s="8">
        <f t="shared" si="44"/>
        <v>30</v>
      </c>
      <c r="T41" s="8">
        <f t="shared" si="45"/>
        <v>30</v>
      </c>
      <c r="U41" s="19" t="s">
        <v>116</v>
      </c>
      <c r="V41" s="164"/>
      <c r="W41" s="123"/>
      <c r="X41" s="10"/>
      <c r="Y41" s="127"/>
      <c r="Z41" s="10"/>
      <c r="AA41" s="10"/>
      <c r="AB41" s="10"/>
      <c r="AC41" s="10"/>
      <c r="AD41" s="10"/>
      <c r="AE41" s="9"/>
      <c r="AF41" s="9"/>
      <c r="AG41" s="9"/>
      <c r="AH41" s="9"/>
      <c r="AI41" s="9"/>
      <c r="AJ41" s="127"/>
      <c r="AK41" s="8"/>
      <c r="AL41" s="4"/>
      <c r="AM41" s="19"/>
      <c r="AN41" s="157"/>
      <c r="AO41" s="158">
        <f t="shared" si="42"/>
        <v>30</v>
      </c>
      <c r="AP41" s="270">
        <f t="shared" si="43"/>
        <v>0</v>
      </c>
      <c r="AR41" s="359">
        <f t="shared" si="7"/>
        <v>0</v>
      </c>
      <c r="AS41" s="318">
        <f t="shared" si="8"/>
        <v>0</v>
      </c>
    </row>
    <row r="42" spans="1:45" ht="15" customHeight="1" x14ac:dyDescent="0.2">
      <c r="A42" s="55"/>
      <c r="B42" s="12">
        <v>22</v>
      </c>
      <c r="C42" s="26" t="s">
        <v>43</v>
      </c>
      <c r="D42" s="92" t="s">
        <v>40</v>
      </c>
      <c r="E42" s="18"/>
      <c r="F42" s="127"/>
      <c r="G42" s="127"/>
      <c r="H42" s="9"/>
      <c r="I42" s="9"/>
      <c r="J42" s="9"/>
      <c r="K42" s="9"/>
      <c r="L42" s="9"/>
      <c r="M42" s="9"/>
      <c r="N42" s="9"/>
      <c r="O42" s="9"/>
      <c r="P42" s="9"/>
      <c r="Q42" s="9"/>
      <c r="R42" s="127"/>
      <c r="S42" s="8"/>
      <c r="T42" s="4"/>
      <c r="U42" s="23"/>
      <c r="V42" s="163"/>
      <c r="W42" s="123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>
        <v>30</v>
      </c>
      <c r="AI42" s="127"/>
      <c r="AJ42" s="127"/>
      <c r="AK42" s="8">
        <f t="shared" ref="AK42:AK43" si="50">SUM(W42:AH42)</f>
        <v>30</v>
      </c>
      <c r="AL42" s="8">
        <f t="shared" ref="AL42:AL43" si="51">SUM(W42:AJ42)</f>
        <v>30</v>
      </c>
      <c r="AM42" s="19" t="s">
        <v>116</v>
      </c>
      <c r="AN42" s="70"/>
      <c r="AO42" s="158">
        <f t="shared" si="42"/>
        <v>30</v>
      </c>
      <c r="AP42" s="270">
        <f t="shared" si="43"/>
        <v>0</v>
      </c>
      <c r="AR42" s="359">
        <f t="shared" si="7"/>
        <v>0</v>
      </c>
      <c r="AS42" s="318">
        <f t="shared" si="8"/>
        <v>0</v>
      </c>
    </row>
    <row r="43" spans="1:45" ht="15" customHeight="1" thickBot="1" x14ac:dyDescent="0.25">
      <c r="A43" s="55"/>
      <c r="B43" s="20">
        <v>23</v>
      </c>
      <c r="C43" s="188" t="s">
        <v>43</v>
      </c>
      <c r="D43" s="189" t="s">
        <v>139</v>
      </c>
      <c r="E43" s="75"/>
      <c r="F43" s="76"/>
      <c r="G43" s="76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6"/>
      <c r="S43" s="30"/>
      <c r="T43" s="185"/>
      <c r="U43" s="196"/>
      <c r="V43" s="186"/>
      <c r="W43" s="173">
        <v>10</v>
      </c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>
        <v>15</v>
      </c>
      <c r="AK43" s="88">
        <f t="shared" si="50"/>
        <v>10</v>
      </c>
      <c r="AL43" s="88">
        <f t="shared" si="51"/>
        <v>25</v>
      </c>
      <c r="AM43" s="89" t="s">
        <v>27</v>
      </c>
      <c r="AN43" s="172">
        <f t="shared" ref="AN43" si="52">IF(AL43=0,0,IF(AL43&lt;25,0.5,TRUNC(AL43/25)))</f>
        <v>1</v>
      </c>
      <c r="AO43" s="177">
        <f t="shared" si="42"/>
        <v>25</v>
      </c>
      <c r="AP43" s="271">
        <f t="shared" si="43"/>
        <v>1</v>
      </c>
      <c r="AR43" s="360"/>
      <c r="AS43" s="361"/>
    </row>
    <row r="44" spans="1:45" ht="15" customHeight="1" thickBot="1" x14ac:dyDescent="0.25">
      <c r="A44" s="55"/>
      <c r="B44" s="415" t="s">
        <v>53</v>
      </c>
      <c r="C44" s="416"/>
      <c r="D44" s="416"/>
      <c r="E44" s="15">
        <f>SUM(E31:E43)</f>
        <v>60</v>
      </c>
      <c r="F44" s="15">
        <f t="shared" ref="F44:AP44" si="53">SUM(F31:F43)</f>
        <v>5</v>
      </c>
      <c r="G44" s="15">
        <f t="shared" si="53"/>
        <v>0</v>
      </c>
      <c r="H44" s="15">
        <f t="shared" si="53"/>
        <v>0</v>
      </c>
      <c r="I44" s="15">
        <f t="shared" si="53"/>
        <v>0</v>
      </c>
      <c r="J44" s="15">
        <f t="shared" si="53"/>
        <v>0</v>
      </c>
      <c r="K44" s="15">
        <f t="shared" si="53"/>
        <v>0</v>
      </c>
      <c r="L44" s="15">
        <f t="shared" si="53"/>
        <v>0</v>
      </c>
      <c r="M44" s="15">
        <f t="shared" si="53"/>
        <v>0</v>
      </c>
      <c r="N44" s="15">
        <f t="shared" si="53"/>
        <v>30</v>
      </c>
      <c r="O44" s="15">
        <f t="shared" si="53"/>
        <v>0</v>
      </c>
      <c r="P44" s="15">
        <f t="shared" si="53"/>
        <v>30</v>
      </c>
      <c r="Q44" s="15">
        <f t="shared" si="53"/>
        <v>0</v>
      </c>
      <c r="R44" s="15">
        <f t="shared" si="53"/>
        <v>85</v>
      </c>
      <c r="S44" s="15">
        <f>SUM(S31:S43)</f>
        <v>125</v>
      </c>
      <c r="T44" s="15">
        <f t="shared" si="53"/>
        <v>210</v>
      </c>
      <c r="U44" s="15"/>
      <c r="V44" s="258">
        <f t="shared" si="53"/>
        <v>7</v>
      </c>
      <c r="W44" s="15">
        <f t="shared" si="53"/>
        <v>25</v>
      </c>
      <c r="X44" s="15">
        <f t="shared" si="53"/>
        <v>0</v>
      </c>
      <c r="Y44" s="15">
        <f t="shared" si="53"/>
        <v>5</v>
      </c>
      <c r="Z44" s="15">
        <f t="shared" si="53"/>
        <v>0</v>
      </c>
      <c r="AA44" s="15">
        <f t="shared" si="53"/>
        <v>0</v>
      </c>
      <c r="AB44" s="15">
        <f t="shared" si="53"/>
        <v>0</v>
      </c>
      <c r="AC44" s="15">
        <f t="shared" si="53"/>
        <v>0</v>
      </c>
      <c r="AD44" s="15">
        <f t="shared" si="53"/>
        <v>0</v>
      </c>
      <c r="AE44" s="15">
        <f t="shared" si="53"/>
        <v>0</v>
      </c>
      <c r="AF44" s="15">
        <f t="shared" si="53"/>
        <v>30</v>
      </c>
      <c r="AG44" s="15">
        <f t="shared" si="53"/>
        <v>0</v>
      </c>
      <c r="AH44" s="15">
        <f t="shared" si="53"/>
        <v>30</v>
      </c>
      <c r="AI44" s="15">
        <f t="shared" si="53"/>
        <v>0</v>
      </c>
      <c r="AJ44" s="15">
        <f t="shared" si="53"/>
        <v>70</v>
      </c>
      <c r="AK44" s="15">
        <f>SUM(AK31:AK43)</f>
        <v>90</v>
      </c>
      <c r="AL44" s="15">
        <f t="shared" si="53"/>
        <v>160</v>
      </c>
      <c r="AM44" s="15"/>
      <c r="AN44" s="258">
        <f t="shared" si="53"/>
        <v>5</v>
      </c>
      <c r="AO44" s="15">
        <f t="shared" si="53"/>
        <v>370</v>
      </c>
      <c r="AP44" s="258">
        <f t="shared" si="53"/>
        <v>12</v>
      </c>
      <c r="AR44" s="423"/>
      <c r="AS44" s="424"/>
    </row>
    <row r="45" spans="1:45" ht="15" customHeight="1" thickBot="1" x14ac:dyDescent="0.25">
      <c r="A45" s="55"/>
      <c r="B45" s="418" t="s">
        <v>88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20"/>
      <c r="AR45" s="423"/>
      <c r="AS45" s="424"/>
    </row>
    <row r="46" spans="1:45" ht="15" customHeight="1" x14ac:dyDescent="0.2">
      <c r="A46" s="55"/>
      <c r="B46" s="20">
        <v>24</v>
      </c>
      <c r="C46" s="28" t="s">
        <v>43</v>
      </c>
      <c r="D46" s="87" t="s">
        <v>29</v>
      </c>
      <c r="E46" s="302">
        <v>10</v>
      </c>
      <c r="F46" s="303"/>
      <c r="G46" s="303">
        <v>15</v>
      </c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>
        <f t="shared" ref="S46" si="54">SUM(E46:P46)</f>
        <v>25</v>
      </c>
      <c r="T46" s="303">
        <f t="shared" ref="T46" si="55">SUM(E46:R46)</f>
        <v>25</v>
      </c>
      <c r="U46" s="190" t="s">
        <v>27</v>
      </c>
      <c r="V46" s="74">
        <f t="shared" ref="V46" si="56">IF(T46=0,0,IF(T46&lt;25,0.5,TRUNC(T46/25)))</f>
        <v>1</v>
      </c>
      <c r="W46" s="162"/>
      <c r="X46" s="154"/>
      <c r="Y46" s="124"/>
      <c r="Z46" s="154"/>
      <c r="AA46" s="31"/>
      <c r="AB46" s="154"/>
      <c r="AC46" s="154"/>
      <c r="AD46" s="154"/>
      <c r="AE46" s="152"/>
      <c r="AF46" s="152"/>
      <c r="AG46" s="152"/>
      <c r="AH46" s="152"/>
      <c r="AI46" s="152"/>
      <c r="AJ46" s="124"/>
      <c r="AK46" s="8"/>
      <c r="AL46" s="8"/>
      <c r="AM46" s="23"/>
      <c r="AN46" s="153"/>
      <c r="AO46" s="158">
        <f t="shared" si="42"/>
        <v>25</v>
      </c>
      <c r="AP46" s="270">
        <f t="shared" ref="AP46:AP56" si="57">V46+AN46</f>
        <v>1</v>
      </c>
      <c r="AR46" s="159">
        <f t="shared" si="7"/>
        <v>0.2</v>
      </c>
      <c r="AS46" s="318">
        <f t="shared" si="8"/>
        <v>5</v>
      </c>
    </row>
    <row r="47" spans="1:45" ht="15" customHeight="1" x14ac:dyDescent="0.2">
      <c r="A47" s="55"/>
      <c r="B47" s="12">
        <v>25</v>
      </c>
      <c r="C47" s="28" t="s">
        <v>43</v>
      </c>
      <c r="D47" s="87" t="s">
        <v>30</v>
      </c>
      <c r="E47" s="18"/>
      <c r="F47" s="127"/>
      <c r="G47" s="159"/>
      <c r="H47" s="10"/>
      <c r="I47" s="10"/>
      <c r="J47" s="10"/>
      <c r="K47" s="10"/>
      <c r="L47" s="10"/>
      <c r="M47" s="9"/>
      <c r="N47" s="9"/>
      <c r="O47" s="9"/>
      <c r="P47" s="9"/>
      <c r="Q47" s="9"/>
      <c r="R47" s="127"/>
      <c r="S47" s="8"/>
      <c r="T47" s="4"/>
      <c r="U47" s="34"/>
      <c r="V47" s="163"/>
      <c r="W47" s="123">
        <v>5</v>
      </c>
      <c r="X47" s="127"/>
      <c r="Y47" s="127">
        <v>10</v>
      </c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>
        <v>10</v>
      </c>
      <c r="AK47" s="127">
        <f t="shared" ref="AK47" si="58">SUM(W47:AH47)</f>
        <v>15</v>
      </c>
      <c r="AL47" s="127">
        <f t="shared" ref="AL47" si="59">SUM(W47:AJ47)</f>
        <v>25</v>
      </c>
      <c r="AM47" s="21" t="s">
        <v>27</v>
      </c>
      <c r="AN47" s="125">
        <f t="shared" ref="AN47" si="60">IF(AL47=0,0,IF(AL47&lt;25,0.5,TRUNC(AL47/25)))</f>
        <v>1</v>
      </c>
      <c r="AO47" s="158">
        <f t="shared" si="31"/>
        <v>25</v>
      </c>
      <c r="AP47" s="270">
        <f t="shared" si="57"/>
        <v>1</v>
      </c>
      <c r="AR47" s="159">
        <f t="shared" si="7"/>
        <v>0.2</v>
      </c>
      <c r="AS47" s="318">
        <f t="shared" si="8"/>
        <v>5</v>
      </c>
    </row>
    <row r="48" spans="1:45" ht="15" customHeight="1" x14ac:dyDescent="0.2">
      <c r="A48" s="55"/>
      <c r="B48" s="20">
        <v>26</v>
      </c>
      <c r="C48" s="28" t="s">
        <v>43</v>
      </c>
      <c r="D48" s="99" t="s">
        <v>95</v>
      </c>
      <c r="E48" s="18">
        <v>10</v>
      </c>
      <c r="F48" s="127"/>
      <c r="G48" s="127">
        <v>15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>
        <f t="shared" ref="S48" si="61">SUM(E48:P48)</f>
        <v>25</v>
      </c>
      <c r="T48" s="127">
        <f t="shared" ref="T48" si="62">SUM(E48:R48)</f>
        <v>25</v>
      </c>
      <c r="U48" s="21" t="s">
        <v>27</v>
      </c>
      <c r="V48" s="125">
        <f t="shared" ref="V48" si="63">IF(T48=0,0,IF(T48&lt;25,0.5,TRUNC(T48/25)))</f>
        <v>1</v>
      </c>
      <c r="W48" s="123"/>
      <c r="X48" s="10"/>
      <c r="Y48" s="127"/>
      <c r="Z48" s="10"/>
      <c r="AA48" s="10"/>
      <c r="AB48" s="10"/>
      <c r="AC48" s="10"/>
      <c r="AD48" s="10"/>
      <c r="AE48" s="9"/>
      <c r="AF48" s="9"/>
      <c r="AG48" s="9"/>
      <c r="AH48" s="9"/>
      <c r="AI48" s="9"/>
      <c r="AJ48" s="127"/>
      <c r="AK48" s="8"/>
      <c r="AL48" s="4"/>
      <c r="AM48" s="19"/>
      <c r="AN48" s="157"/>
      <c r="AO48" s="158">
        <f t="shared" ref="AO48:AO55" si="64">T48+AL48</f>
        <v>25</v>
      </c>
      <c r="AP48" s="270">
        <f t="shared" si="57"/>
        <v>1</v>
      </c>
      <c r="AR48" s="159">
        <f t="shared" si="7"/>
        <v>0.2</v>
      </c>
      <c r="AS48" s="318">
        <f t="shared" si="8"/>
        <v>5</v>
      </c>
    </row>
    <row r="49" spans="1:45" ht="15" customHeight="1" x14ac:dyDescent="0.2">
      <c r="A49" s="55"/>
      <c r="B49" s="12">
        <v>27</v>
      </c>
      <c r="C49" s="28" t="s">
        <v>43</v>
      </c>
      <c r="D49" s="99" t="s">
        <v>96</v>
      </c>
      <c r="E49" s="18"/>
      <c r="F49" s="127"/>
      <c r="G49" s="127"/>
      <c r="H49" s="9"/>
      <c r="I49" s="9"/>
      <c r="J49" s="9"/>
      <c r="K49" s="9"/>
      <c r="L49" s="9"/>
      <c r="M49" s="9"/>
      <c r="N49" s="9"/>
      <c r="O49" s="9"/>
      <c r="P49" s="9"/>
      <c r="Q49" s="9"/>
      <c r="R49" s="127"/>
      <c r="S49" s="8"/>
      <c r="T49" s="4"/>
      <c r="U49" s="23"/>
      <c r="V49" s="163"/>
      <c r="W49" s="123"/>
      <c r="X49" s="127"/>
      <c r="Y49" s="127">
        <v>20</v>
      </c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>
        <v>30</v>
      </c>
      <c r="AK49" s="127">
        <f t="shared" ref="AK49:AK51" si="65">SUM(W49:AH49)</f>
        <v>20</v>
      </c>
      <c r="AL49" s="127">
        <f t="shared" ref="AL49:AL51" si="66">SUM(W49:AJ49)</f>
        <v>50</v>
      </c>
      <c r="AM49" s="19" t="s">
        <v>114</v>
      </c>
      <c r="AN49" s="125">
        <f t="shared" ref="AN49:AN51" si="67">IF(AL49=0,0,IF(AL49&lt;25,0.5,TRUNC(AL49/25)))</f>
        <v>2</v>
      </c>
      <c r="AO49" s="158">
        <f t="shared" si="64"/>
        <v>50</v>
      </c>
      <c r="AP49" s="270">
        <f t="shared" si="57"/>
        <v>2</v>
      </c>
      <c r="AR49" s="159">
        <f t="shared" si="7"/>
        <v>0.4</v>
      </c>
      <c r="AS49" s="318">
        <f t="shared" si="8"/>
        <v>10</v>
      </c>
    </row>
    <row r="50" spans="1:45" ht="15" customHeight="1" x14ac:dyDescent="0.2">
      <c r="A50" s="55"/>
      <c r="B50" s="20">
        <v>28</v>
      </c>
      <c r="C50" s="28" t="s">
        <v>43</v>
      </c>
      <c r="D50" s="99" t="s">
        <v>97</v>
      </c>
      <c r="E50" s="18"/>
      <c r="F50" s="127"/>
      <c r="G50" s="127"/>
      <c r="H50" s="9"/>
      <c r="I50" s="4"/>
      <c r="J50" s="9"/>
      <c r="K50" s="9"/>
      <c r="L50" s="9"/>
      <c r="M50" s="9"/>
      <c r="N50" s="9"/>
      <c r="O50" s="9"/>
      <c r="P50" s="9"/>
      <c r="Q50" s="9"/>
      <c r="R50" s="127"/>
      <c r="S50" s="8"/>
      <c r="T50" s="4"/>
      <c r="U50" s="19"/>
      <c r="V50" s="163"/>
      <c r="W50" s="123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>
        <v>25</v>
      </c>
      <c r="AI50" s="127"/>
      <c r="AJ50" s="127"/>
      <c r="AK50" s="127">
        <f t="shared" si="65"/>
        <v>25</v>
      </c>
      <c r="AL50" s="127">
        <f t="shared" si="66"/>
        <v>25</v>
      </c>
      <c r="AM50" s="21" t="s">
        <v>27</v>
      </c>
      <c r="AN50" s="125">
        <f t="shared" si="67"/>
        <v>1</v>
      </c>
      <c r="AO50" s="158">
        <f t="shared" si="64"/>
        <v>25</v>
      </c>
      <c r="AP50" s="270">
        <f t="shared" si="57"/>
        <v>1</v>
      </c>
      <c r="AR50" s="159">
        <f t="shared" si="7"/>
        <v>0.2</v>
      </c>
      <c r="AS50" s="318">
        <f t="shared" si="8"/>
        <v>5</v>
      </c>
    </row>
    <row r="51" spans="1:45" ht="15" customHeight="1" x14ac:dyDescent="0.2">
      <c r="A51" s="37"/>
      <c r="B51" s="12">
        <v>29</v>
      </c>
      <c r="C51" s="28" t="s">
        <v>43</v>
      </c>
      <c r="D51" s="87" t="s">
        <v>28</v>
      </c>
      <c r="E51" s="18"/>
      <c r="F51" s="127"/>
      <c r="G51" s="127"/>
      <c r="H51" s="9"/>
      <c r="I51" s="9"/>
      <c r="J51" s="9"/>
      <c r="K51" s="9"/>
      <c r="L51" s="9"/>
      <c r="M51" s="9"/>
      <c r="N51" s="9"/>
      <c r="O51" s="9"/>
      <c r="P51" s="9"/>
      <c r="Q51" s="9"/>
      <c r="R51" s="127"/>
      <c r="S51" s="8"/>
      <c r="T51" s="4"/>
      <c r="U51" s="19"/>
      <c r="V51" s="163"/>
      <c r="W51" s="123">
        <v>15</v>
      </c>
      <c r="X51" s="127"/>
      <c r="Y51" s="127"/>
      <c r="Z51" s="127">
        <v>30</v>
      </c>
      <c r="AA51" s="127"/>
      <c r="AB51" s="127"/>
      <c r="AC51" s="127"/>
      <c r="AD51" s="127"/>
      <c r="AE51" s="127"/>
      <c r="AF51" s="127"/>
      <c r="AG51" s="127"/>
      <c r="AH51" s="127"/>
      <c r="AI51" s="127"/>
      <c r="AJ51" s="127">
        <v>30</v>
      </c>
      <c r="AK51" s="127">
        <f t="shared" si="65"/>
        <v>45</v>
      </c>
      <c r="AL51" s="127">
        <f t="shared" si="66"/>
        <v>75</v>
      </c>
      <c r="AM51" s="21" t="s">
        <v>27</v>
      </c>
      <c r="AN51" s="125">
        <f t="shared" si="67"/>
        <v>3</v>
      </c>
      <c r="AO51" s="158">
        <f t="shared" si="64"/>
        <v>75</v>
      </c>
      <c r="AP51" s="270">
        <f t="shared" si="57"/>
        <v>3</v>
      </c>
      <c r="AR51" s="159">
        <f t="shared" si="7"/>
        <v>0.60000000000000009</v>
      </c>
      <c r="AS51" s="318">
        <f t="shared" si="8"/>
        <v>15.000000000000002</v>
      </c>
    </row>
    <row r="52" spans="1:45" ht="15" customHeight="1" x14ac:dyDescent="0.2">
      <c r="A52" s="37"/>
      <c r="B52" s="20">
        <v>30</v>
      </c>
      <c r="C52" s="28" t="s">
        <v>43</v>
      </c>
      <c r="D52" s="87" t="s">
        <v>132</v>
      </c>
      <c r="E52" s="18">
        <v>10</v>
      </c>
      <c r="F52" s="127"/>
      <c r="G52" s="127"/>
      <c r="H52" s="127">
        <v>40</v>
      </c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>
        <f t="shared" ref="S52" si="68">SUM(E52:P52)</f>
        <v>50</v>
      </c>
      <c r="T52" s="127">
        <f t="shared" ref="T52" si="69">SUM(E52:R52)</f>
        <v>50</v>
      </c>
      <c r="U52" s="21" t="s">
        <v>27</v>
      </c>
      <c r="V52" s="125">
        <f t="shared" ref="V52" si="70">IF(T52=0,0,IF(T52&lt;25,0.5,TRUNC(T52/25)))</f>
        <v>2</v>
      </c>
      <c r="W52" s="123"/>
      <c r="X52" s="10"/>
      <c r="Y52" s="127"/>
      <c r="Z52" s="10"/>
      <c r="AA52" s="10"/>
      <c r="AB52" s="10"/>
      <c r="AC52" s="10"/>
      <c r="AD52" s="10"/>
      <c r="AE52" s="9"/>
      <c r="AF52" s="9"/>
      <c r="AG52" s="9"/>
      <c r="AH52" s="9"/>
      <c r="AI52" s="9"/>
      <c r="AJ52" s="127"/>
      <c r="AK52" s="8"/>
      <c r="AL52" s="4"/>
      <c r="AM52" s="19"/>
      <c r="AN52" s="157"/>
      <c r="AO52" s="158">
        <f t="shared" si="64"/>
        <v>50</v>
      </c>
      <c r="AP52" s="270">
        <f t="shared" si="57"/>
        <v>2</v>
      </c>
      <c r="AR52" s="159">
        <f t="shared" si="7"/>
        <v>0.4</v>
      </c>
      <c r="AS52" s="318">
        <f t="shared" si="8"/>
        <v>10</v>
      </c>
    </row>
    <row r="53" spans="1:45" ht="15" customHeight="1" x14ac:dyDescent="0.2">
      <c r="A53" s="37"/>
      <c r="B53" s="12">
        <v>31</v>
      </c>
      <c r="C53" s="28" t="s">
        <v>43</v>
      </c>
      <c r="D53" s="87" t="s">
        <v>133</v>
      </c>
      <c r="E53" s="18"/>
      <c r="F53" s="10"/>
      <c r="G53" s="127"/>
      <c r="H53" s="10"/>
      <c r="I53" s="10"/>
      <c r="J53" s="10"/>
      <c r="K53" s="10"/>
      <c r="L53" s="10"/>
      <c r="M53" s="9"/>
      <c r="N53" s="9"/>
      <c r="O53" s="9"/>
      <c r="P53" s="9"/>
      <c r="Q53" s="9"/>
      <c r="R53" s="127"/>
      <c r="S53" s="8"/>
      <c r="T53" s="4"/>
      <c r="U53" s="19"/>
      <c r="V53" s="163"/>
      <c r="W53" s="123">
        <v>10</v>
      </c>
      <c r="X53" s="127"/>
      <c r="Y53" s="127"/>
      <c r="Z53" s="127">
        <v>20</v>
      </c>
      <c r="AA53" s="127"/>
      <c r="AB53" s="127"/>
      <c r="AC53" s="127"/>
      <c r="AD53" s="127"/>
      <c r="AE53" s="127"/>
      <c r="AF53" s="127"/>
      <c r="AG53" s="127"/>
      <c r="AH53" s="127"/>
      <c r="AI53" s="127"/>
      <c r="AJ53" s="127">
        <v>45</v>
      </c>
      <c r="AK53" s="127">
        <f t="shared" ref="AK53:AK54" si="71">SUM(W53:AH53)</f>
        <v>30</v>
      </c>
      <c r="AL53" s="127">
        <f t="shared" ref="AL53:AL54" si="72">SUM(W53:AJ53)</f>
        <v>75</v>
      </c>
      <c r="AM53" s="21" t="s">
        <v>114</v>
      </c>
      <c r="AN53" s="125">
        <f t="shared" ref="AN53:AN54" si="73">IF(AL53=0,0,IF(AL53&lt;25,0.5,TRUNC(AL53/25)))</f>
        <v>3</v>
      </c>
      <c r="AO53" s="158">
        <f t="shared" si="64"/>
        <v>75</v>
      </c>
      <c r="AP53" s="270">
        <f t="shared" si="57"/>
        <v>3</v>
      </c>
      <c r="AR53" s="159">
        <f t="shared" si="7"/>
        <v>0.60000000000000009</v>
      </c>
      <c r="AS53" s="318">
        <f t="shared" si="8"/>
        <v>15.000000000000002</v>
      </c>
    </row>
    <row r="54" spans="1:45" ht="15" customHeight="1" x14ac:dyDescent="0.2">
      <c r="A54" s="55"/>
      <c r="B54" s="20">
        <v>32</v>
      </c>
      <c r="C54" s="28" t="s">
        <v>43</v>
      </c>
      <c r="D54" s="87" t="s">
        <v>59</v>
      </c>
      <c r="E54" s="18"/>
      <c r="F54" s="127"/>
      <c r="G54" s="159"/>
      <c r="H54" s="10"/>
      <c r="I54" s="10"/>
      <c r="J54" s="10"/>
      <c r="K54" s="10"/>
      <c r="L54" s="10"/>
      <c r="M54" s="9"/>
      <c r="N54" s="9"/>
      <c r="O54" s="9"/>
      <c r="P54" s="9"/>
      <c r="Q54" s="9"/>
      <c r="R54" s="127"/>
      <c r="S54" s="8"/>
      <c r="T54" s="4"/>
      <c r="U54" s="34"/>
      <c r="V54" s="163"/>
      <c r="W54" s="123">
        <v>10</v>
      </c>
      <c r="X54" s="127"/>
      <c r="Y54" s="127"/>
      <c r="Z54" s="127">
        <v>40</v>
      </c>
      <c r="AA54" s="127"/>
      <c r="AB54" s="127"/>
      <c r="AC54" s="127"/>
      <c r="AD54" s="127"/>
      <c r="AE54" s="127"/>
      <c r="AF54" s="127"/>
      <c r="AG54" s="127"/>
      <c r="AH54" s="127"/>
      <c r="AI54" s="127"/>
      <c r="AJ54" s="127">
        <v>25</v>
      </c>
      <c r="AK54" s="127">
        <f t="shared" si="71"/>
        <v>50</v>
      </c>
      <c r="AL54" s="127">
        <f t="shared" si="72"/>
        <v>75</v>
      </c>
      <c r="AM54" s="21" t="s">
        <v>27</v>
      </c>
      <c r="AN54" s="125">
        <f t="shared" si="73"/>
        <v>3</v>
      </c>
      <c r="AO54" s="158">
        <f t="shared" si="64"/>
        <v>75</v>
      </c>
      <c r="AP54" s="270">
        <f t="shared" si="57"/>
        <v>3</v>
      </c>
      <c r="AR54" s="159">
        <f t="shared" si="7"/>
        <v>0.60000000000000009</v>
      </c>
      <c r="AS54" s="318">
        <f t="shared" si="8"/>
        <v>15.000000000000002</v>
      </c>
    </row>
    <row r="55" spans="1:45" ht="15" customHeight="1" x14ac:dyDescent="0.2">
      <c r="A55" s="55"/>
      <c r="B55" s="12">
        <v>33</v>
      </c>
      <c r="C55" s="28" t="s">
        <v>43</v>
      </c>
      <c r="D55" s="87" t="s">
        <v>49</v>
      </c>
      <c r="E55" s="18">
        <v>5</v>
      </c>
      <c r="F55" s="127"/>
      <c r="G55" s="127">
        <v>10</v>
      </c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>
        <v>10</v>
      </c>
      <c r="S55" s="127">
        <f t="shared" ref="S55:S56" si="74">SUM(E55:P55)</f>
        <v>15</v>
      </c>
      <c r="T55" s="127">
        <f t="shared" ref="T55:T56" si="75">SUM(E55:R55)</f>
        <v>25</v>
      </c>
      <c r="U55" s="21" t="s">
        <v>27</v>
      </c>
      <c r="V55" s="125">
        <f t="shared" ref="V55:V56" si="76">IF(T55=0,0,IF(T55&lt;25,0.5,TRUNC(T55/25)))</f>
        <v>1</v>
      </c>
      <c r="W55" s="123"/>
      <c r="X55" s="10"/>
      <c r="Y55" s="127"/>
      <c r="Z55" s="10"/>
      <c r="AA55" s="10"/>
      <c r="AB55" s="10"/>
      <c r="AC55" s="10"/>
      <c r="AD55" s="10"/>
      <c r="AE55" s="9"/>
      <c r="AF55" s="9"/>
      <c r="AG55" s="9"/>
      <c r="AH55" s="9"/>
      <c r="AI55" s="9"/>
      <c r="AJ55" s="127"/>
      <c r="AK55" s="127"/>
      <c r="AL55" s="127"/>
      <c r="AM55" s="21"/>
      <c r="AN55" s="125"/>
      <c r="AO55" s="158">
        <f t="shared" si="64"/>
        <v>25</v>
      </c>
      <c r="AP55" s="270">
        <f t="shared" si="57"/>
        <v>1</v>
      </c>
      <c r="AR55" s="159">
        <f t="shared" si="7"/>
        <v>0.2</v>
      </c>
      <c r="AS55" s="318">
        <f t="shared" si="8"/>
        <v>5</v>
      </c>
    </row>
    <row r="56" spans="1:45" ht="15" customHeight="1" thickBot="1" x14ac:dyDescent="0.25">
      <c r="A56" s="55"/>
      <c r="B56" s="20">
        <v>34</v>
      </c>
      <c r="C56" s="188" t="s">
        <v>43</v>
      </c>
      <c r="D56" s="191" t="s">
        <v>50</v>
      </c>
      <c r="E56" s="75">
        <v>5</v>
      </c>
      <c r="F56" s="76">
        <v>10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>
        <v>10</v>
      </c>
      <c r="S56" s="76">
        <f t="shared" si="74"/>
        <v>15</v>
      </c>
      <c r="T56" s="76">
        <f t="shared" si="75"/>
        <v>25</v>
      </c>
      <c r="U56" s="204" t="s">
        <v>27</v>
      </c>
      <c r="V56" s="126">
        <f t="shared" si="76"/>
        <v>1</v>
      </c>
      <c r="W56" s="173"/>
      <c r="X56" s="174"/>
      <c r="Y56" s="168"/>
      <c r="Z56" s="174"/>
      <c r="AA56" s="174"/>
      <c r="AB56" s="174"/>
      <c r="AC56" s="174"/>
      <c r="AD56" s="174"/>
      <c r="AE56" s="169"/>
      <c r="AF56" s="169"/>
      <c r="AG56" s="169"/>
      <c r="AH56" s="169"/>
      <c r="AI56" s="169"/>
      <c r="AJ56" s="168"/>
      <c r="AK56" s="127"/>
      <c r="AL56" s="127"/>
      <c r="AM56" s="21"/>
      <c r="AN56" s="125"/>
      <c r="AO56" s="177">
        <f t="shared" si="31"/>
        <v>25</v>
      </c>
      <c r="AP56" s="270">
        <f t="shared" si="57"/>
        <v>1</v>
      </c>
      <c r="AR56" s="159">
        <f t="shared" si="7"/>
        <v>0.2</v>
      </c>
      <c r="AS56" s="318">
        <f t="shared" si="8"/>
        <v>5</v>
      </c>
    </row>
    <row r="57" spans="1:45" ht="15" customHeight="1" thickBot="1" x14ac:dyDescent="0.25">
      <c r="A57" s="55"/>
      <c r="B57" s="415" t="s">
        <v>53</v>
      </c>
      <c r="C57" s="416"/>
      <c r="D57" s="416"/>
      <c r="E57" s="15">
        <f>SUM(E46:E56)</f>
        <v>40</v>
      </c>
      <c r="F57" s="15">
        <f t="shared" ref="F57:AP57" si="77">SUM(F46:F56)</f>
        <v>10</v>
      </c>
      <c r="G57" s="15">
        <f t="shared" si="77"/>
        <v>40</v>
      </c>
      <c r="H57" s="15">
        <f t="shared" si="77"/>
        <v>40</v>
      </c>
      <c r="I57" s="15">
        <f t="shared" si="77"/>
        <v>0</v>
      </c>
      <c r="J57" s="15">
        <f t="shared" si="77"/>
        <v>0</v>
      </c>
      <c r="K57" s="15">
        <f t="shared" si="77"/>
        <v>0</v>
      </c>
      <c r="L57" s="15">
        <f t="shared" si="77"/>
        <v>0</v>
      </c>
      <c r="M57" s="15">
        <f t="shared" si="77"/>
        <v>0</v>
      </c>
      <c r="N57" s="15">
        <f t="shared" si="77"/>
        <v>0</v>
      </c>
      <c r="O57" s="15">
        <f t="shared" si="77"/>
        <v>0</v>
      </c>
      <c r="P57" s="15">
        <f t="shared" si="77"/>
        <v>0</v>
      </c>
      <c r="Q57" s="15">
        <f t="shared" si="77"/>
        <v>0</v>
      </c>
      <c r="R57" s="15">
        <f t="shared" si="77"/>
        <v>20</v>
      </c>
      <c r="S57" s="15">
        <f>SUM(S46:S56)</f>
        <v>130</v>
      </c>
      <c r="T57" s="15">
        <f t="shared" si="77"/>
        <v>150</v>
      </c>
      <c r="U57" s="15"/>
      <c r="V57" s="258">
        <f t="shared" si="77"/>
        <v>6</v>
      </c>
      <c r="W57" s="15">
        <f t="shared" si="77"/>
        <v>40</v>
      </c>
      <c r="X57" s="15">
        <f t="shared" si="77"/>
        <v>0</v>
      </c>
      <c r="Y57" s="15">
        <f t="shared" si="77"/>
        <v>30</v>
      </c>
      <c r="Z57" s="15">
        <f t="shared" si="77"/>
        <v>90</v>
      </c>
      <c r="AA57" s="15">
        <f t="shared" si="77"/>
        <v>0</v>
      </c>
      <c r="AB57" s="15">
        <f t="shared" si="77"/>
        <v>0</v>
      </c>
      <c r="AC57" s="15">
        <f t="shared" si="77"/>
        <v>0</v>
      </c>
      <c r="AD57" s="15">
        <f t="shared" si="77"/>
        <v>0</v>
      </c>
      <c r="AE57" s="15">
        <f t="shared" si="77"/>
        <v>0</v>
      </c>
      <c r="AF57" s="15">
        <f t="shared" si="77"/>
        <v>0</v>
      </c>
      <c r="AG57" s="15">
        <f t="shared" si="77"/>
        <v>0</v>
      </c>
      <c r="AH57" s="15">
        <f t="shared" si="77"/>
        <v>25</v>
      </c>
      <c r="AI57" s="15">
        <f t="shared" si="77"/>
        <v>0</v>
      </c>
      <c r="AJ57" s="15">
        <f t="shared" si="77"/>
        <v>140</v>
      </c>
      <c r="AK57" s="15">
        <f>SUM(AK46:AK56)</f>
        <v>185</v>
      </c>
      <c r="AL57" s="15">
        <f t="shared" si="77"/>
        <v>325</v>
      </c>
      <c r="AM57" s="15"/>
      <c r="AN57" s="258">
        <f>SUM(AN46:AN56)</f>
        <v>13</v>
      </c>
      <c r="AO57" s="15">
        <f t="shared" si="77"/>
        <v>475</v>
      </c>
      <c r="AP57" s="258">
        <f t="shared" si="77"/>
        <v>19</v>
      </c>
      <c r="AR57" s="423"/>
      <c r="AS57" s="424"/>
    </row>
    <row r="58" spans="1:45" ht="15" customHeight="1" thickBot="1" x14ac:dyDescent="0.25">
      <c r="A58" s="55"/>
      <c r="B58" s="418" t="s">
        <v>89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20"/>
      <c r="AR58" s="423"/>
      <c r="AS58" s="424"/>
    </row>
    <row r="59" spans="1:45" ht="15" customHeight="1" x14ac:dyDescent="0.2">
      <c r="A59" s="55"/>
      <c r="B59" s="20">
        <v>35</v>
      </c>
      <c r="C59" s="27" t="s">
        <v>43</v>
      </c>
      <c r="D59" s="91" t="s">
        <v>205</v>
      </c>
      <c r="E59" s="151"/>
      <c r="F59" s="124"/>
      <c r="G59" s="124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24"/>
      <c r="S59" s="8"/>
      <c r="T59" s="8"/>
      <c r="U59" s="23"/>
      <c r="V59" s="163"/>
      <c r="W59" s="13">
        <v>25</v>
      </c>
      <c r="X59" s="127"/>
      <c r="Y59" s="127"/>
      <c r="Z59" s="4"/>
      <c r="AA59" s="4"/>
      <c r="AB59" s="4"/>
      <c r="AC59" s="4"/>
      <c r="AD59" s="4"/>
      <c r="AE59" s="4"/>
      <c r="AF59" s="4"/>
      <c r="AG59" s="4"/>
      <c r="AH59" s="127"/>
      <c r="AI59" s="4"/>
      <c r="AJ59" s="127">
        <v>25</v>
      </c>
      <c r="AK59" s="4">
        <f>SUM(W59:AH59)</f>
        <v>25</v>
      </c>
      <c r="AL59" s="127">
        <f t="shared" ref="AL59:AL60" si="78">SUM(W59:AJ59)</f>
        <v>50</v>
      </c>
      <c r="AM59" s="21" t="s">
        <v>27</v>
      </c>
      <c r="AN59" s="70">
        <f t="shared" ref="AN59:AN60" si="79">IF(AL59=0,0,IF(AL59&lt;25,0.5,TRUNC(AL59/25)))</f>
        <v>2</v>
      </c>
      <c r="AO59" s="158">
        <f t="shared" ref="AO59" si="80">T59+AL59</f>
        <v>50</v>
      </c>
      <c r="AP59" s="270">
        <f>V59+AN59</f>
        <v>2</v>
      </c>
      <c r="AR59" s="159">
        <f t="shared" si="7"/>
        <v>0.4</v>
      </c>
      <c r="AS59" s="318">
        <f t="shared" si="8"/>
        <v>10</v>
      </c>
    </row>
    <row r="60" spans="1:45" ht="15" customHeight="1" thickBot="1" x14ac:dyDescent="0.25">
      <c r="A60" s="55"/>
      <c r="B60" s="214">
        <v>36</v>
      </c>
      <c r="C60" s="27" t="s">
        <v>43</v>
      </c>
      <c r="D60" s="99" t="s">
        <v>207</v>
      </c>
      <c r="E60" s="151"/>
      <c r="F60" s="124"/>
      <c r="G60" s="124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24"/>
      <c r="S60" s="8"/>
      <c r="T60" s="8"/>
      <c r="U60" s="23"/>
      <c r="V60" s="163"/>
      <c r="W60" s="13">
        <v>25</v>
      </c>
      <c r="X60" s="127"/>
      <c r="Y60" s="127"/>
      <c r="Z60" s="4"/>
      <c r="AA60" s="4"/>
      <c r="AB60" s="4"/>
      <c r="AC60" s="4"/>
      <c r="AD60" s="4"/>
      <c r="AE60" s="4"/>
      <c r="AF60" s="4"/>
      <c r="AG60" s="4"/>
      <c r="AH60" s="127"/>
      <c r="AI60" s="4"/>
      <c r="AJ60" s="127">
        <v>25</v>
      </c>
      <c r="AK60" s="127">
        <f t="shared" ref="AK60" si="81">SUM(W60:AH60)</f>
        <v>25</v>
      </c>
      <c r="AL60" s="127">
        <f t="shared" si="78"/>
        <v>50</v>
      </c>
      <c r="AM60" s="21" t="s">
        <v>27</v>
      </c>
      <c r="AN60" s="70">
        <f t="shared" si="79"/>
        <v>2</v>
      </c>
      <c r="AO60" s="158">
        <f t="shared" ref="AO60" si="82">T60+AL60</f>
        <v>50</v>
      </c>
      <c r="AP60" s="270">
        <f>V60+AN60</f>
        <v>2</v>
      </c>
      <c r="AR60" s="360"/>
      <c r="AS60" s="361"/>
    </row>
    <row r="61" spans="1:45" ht="15" customHeight="1" thickBot="1" x14ac:dyDescent="0.25">
      <c r="A61" s="55"/>
      <c r="B61" s="415" t="s">
        <v>53</v>
      </c>
      <c r="C61" s="416"/>
      <c r="D61" s="416"/>
      <c r="E61" s="15">
        <f t="shared" ref="E61:AN61" si="83">SUM(E59:E60)</f>
        <v>0</v>
      </c>
      <c r="F61" s="15">
        <f t="shared" si="83"/>
        <v>0</v>
      </c>
      <c r="G61" s="15">
        <f t="shared" si="83"/>
        <v>0</v>
      </c>
      <c r="H61" s="15">
        <f t="shared" si="83"/>
        <v>0</v>
      </c>
      <c r="I61" s="15">
        <f t="shared" si="83"/>
        <v>0</v>
      </c>
      <c r="J61" s="15">
        <f t="shared" si="83"/>
        <v>0</v>
      </c>
      <c r="K61" s="15">
        <f t="shared" si="83"/>
        <v>0</v>
      </c>
      <c r="L61" s="15">
        <f t="shared" si="83"/>
        <v>0</v>
      </c>
      <c r="M61" s="15">
        <f t="shared" si="83"/>
        <v>0</v>
      </c>
      <c r="N61" s="15">
        <f t="shared" si="83"/>
        <v>0</v>
      </c>
      <c r="O61" s="15">
        <f t="shared" si="83"/>
        <v>0</v>
      </c>
      <c r="P61" s="15">
        <f t="shared" si="83"/>
        <v>0</v>
      </c>
      <c r="Q61" s="15">
        <f t="shared" si="83"/>
        <v>0</v>
      </c>
      <c r="R61" s="15">
        <f t="shared" si="83"/>
        <v>0</v>
      </c>
      <c r="S61" s="15">
        <f t="shared" si="83"/>
        <v>0</v>
      </c>
      <c r="T61" s="15">
        <f t="shared" si="83"/>
        <v>0</v>
      </c>
      <c r="U61" s="15"/>
      <c r="V61" s="258">
        <f t="shared" si="83"/>
        <v>0</v>
      </c>
      <c r="W61" s="15">
        <f t="shared" si="83"/>
        <v>50</v>
      </c>
      <c r="X61" s="15">
        <f t="shared" si="83"/>
        <v>0</v>
      </c>
      <c r="Y61" s="15">
        <f t="shared" si="83"/>
        <v>0</v>
      </c>
      <c r="Z61" s="15">
        <f t="shared" si="83"/>
        <v>0</v>
      </c>
      <c r="AA61" s="15">
        <f t="shared" si="83"/>
        <v>0</v>
      </c>
      <c r="AB61" s="15">
        <f t="shared" si="83"/>
        <v>0</v>
      </c>
      <c r="AC61" s="15">
        <f t="shared" si="83"/>
        <v>0</v>
      </c>
      <c r="AD61" s="15">
        <f t="shared" si="83"/>
        <v>0</v>
      </c>
      <c r="AE61" s="15">
        <f t="shared" si="83"/>
        <v>0</v>
      </c>
      <c r="AF61" s="15">
        <f t="shared" si="83"/>
        <v>0</v>
      </c>
      <c r="AG61" s="15">
        <f t="shared" si="83"/>
        <v>0</v>
      </c>
      <c r="AH61" s="15">
        <f t="shared" si="83"/>
        <v>0</v>
      </c>
      <c r="AI61" s="15">
        <f t="shared" si="83"/>
        <v>0</v>
      </c>
      <c r="AJ61" s="15">
        <f t="shared" si="83"/>
        <v>50</v>
      </c>
      <c r="AK61" s="15">
        <f t="shared" si="83"/>
        <v>50</v>
      </c>
      <c r="AL61" s="15">
        <f t="shared" si="83"/>
        <v>100</v>
      </c>
      <c r="AM61" s="15"/>
      <c r="AN61" s="258">
        <f t="shared" si="83"/>
        <v>4</v>
      </c>
      <c r="AO61" s="15">
        <f>SUM(AO59:AO60)</f>
        <v>100</v>
      </c>
      <c r="AP61" s="258">
        <f>SUM(AP59:AP60)</f>
        <v>4</v>
      </c>
      <c r="AR61" s="423"/>
      <c r="AS61" s="424"/>
    </row>
    <row r="62" spans="1:45" ht="15" customHeight="1" thickBot="1" x14ac:dyDescent="0.25">
      <c r="A62" s="55"/>
      <c r="B62" s="418" t="s">
        <v>138</v>
      </c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20"/>
      <c r="AR62" s="423"/>
      <c r="AS62" s="424"/>
    </row>
    <row r="63" spans="1:45" ht="15" customHeight="1" thickBot="1" x14ac:dyDescent="0.25">
      <c r="A63" s="55"/>
      <c r="B63" s="20">
        <v>37</v>
      </c>
      <c r="C63" s="27" t="s">
        <v>43</v>
      </c>
      <c r="D63" s="103" t="s">
        <v>134</v>
      </c>
      <c r="E63" s="151"/>
      <c r="F63" s="124"/>
      <c r="G63" s="124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24"/>
      <c r="S63" s="8"/>
      <c r="T63" s="8"/>
      <c r="U63" s="23"/>
      <c r="V63" s="163"/>
      <c r="W63" s="13"/>
      <c r="X63" s="1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>
        <v>150</v>
      </c>
      <c r="AJ63" s="4"/>
      <c r="AK63" s="8">
        <f>SUM(W63:AH63)</f>
        <v>0</v>
      </c>
      <c r="AL63" s="8">
        <f>SUM(W63:AJ63)</f>
        <v>150</v>
      </c>
      <c r="AM63" s="21" t="s">
        <v>116</v>
      </c>
      <c r="AN63" s="70">
        <v>5</v>
      </c>
      <c r="AO63" s="158">
        <f t="shared" si="31"/>
        <v>150</v>
      </c>
      <c r="AP63" s="270">
        <f>V63+AN63</f>
        <v>5</v>
      </c>
      <c r="AR63" s="359">
        <f t="shared" si="7"/>
        <v>1</v>
      </c>
      <c r="AS63" s="318">
        <f>AR63*30</f>
        <v>30</v>
      </c>
    </row>
    <row r="64" spans="1:45" ht="15" customHeight="1" thickBot="1" x14ac:dyDescent="0.25">
      <c r="A64" s="55"/>
      <c r="B64" s="415" t="s">
        <v>53</v>
      </c>
      <c r="C64" s="416"/>
      <c r="D64" s="416"/>
      <c r="E64" s="15">
        <f>SUM(E63:E63)</f>
        <v>0</v>
      </c>
      <c r="F64" s="15">
        <f t="shared" ref="F64:AP64" si="84">SUM(F63:F63)</f>
        <v>0</v>
      </c>
      <c r="G64" s="15">
        <f t="shared" si="84"/>
        <v>0</v>
      </c>
      <c r="H64" s="15">
        <f t="shared" si="84"/>
        <v>0</v>
      </c>
      <c r="I64" s="15">
        <f t="shared" si="84"/>
        <v>0</v>
      </c>
      <c r="J64" s="15">
        <f t="shared" si="84"/>
        <v>0</v>
      </c>
      <c r="K64" s="15">
        <f t="shared" si="84"/>
        <v>0</v>
      </c>
      <c r="L64" s="15">
        <f t="shared" si="84"/>
        <v>0</v>
      </c>
      <c r="M64" s="15">
        <f t="shared" si="84"/>
        <v>0</v>
      </c>
      <c r="N64" s="15">
        <f t="shared" si="84"/>
        <v>0</v>
      </c>
      <c r="O64" s="15">
        <f t="shared" si="84"/>
        <v>0</v>
      </c>
      <c r="P64" s="15">
        <f t="shared" si="84"/>
        <v>0</v>
      </c>
      <c r="Q64" s="15">
        <f t="shared" si="84"/>
        <v>0</v>
      </c>
      <c r="R64" s="15">
        <f t="shared" si="84"/>
        <v>0</v>
      </c>
      <c r="S64" s="15">
        <f t="shared" si="84"/>
        <v>0</v>
      </c>
      <c r="T64" s="15">
        <f t="shared" si="84"/>
        <v>0</v>
      </c>
      <c r="U64" s="15"/>
      <c r="V64" s="258">
        <f t="shared" si="84"/>
        <v>0</v>
      </c>
      <c r="W64" s="15">
        <f t="shared" si="84"/>
        <v>0</v>
      </c>
      <c r="X64" s="15">
        <f t="shared" si="84"/>
        <v>0</v>
      </c>
      <c r="Y64" s="15">
        <f t="shared" si="84"/>
        <v>0</v>
      </c>
      <c r="Z64" s="15">
        <f t="shared" si="84"/>
        <v>0</v>
      </c>
      <c r="AA64" s="15">
        <f t="shared" si="84"/>
        <v>0</v>
      </c>
      <c r="AB64" s="15">
        <f t="shared" si="84"/>
        <v>0</v>
      </c>
      <c r="AC64" s="15">
        <f t="shared" si="84"/>
        <v>0</v>
      </c>
      <c r="AD64" s="15">
        <f t="shared" si="84"/>
        <v>0</v>
      </c>
      <c r="AE64" s="15">
        <f t="shared" si="84"/>
        <v>0</v>
      </c>
      <c r="AF64" s="15">
        <f t="shared" si="84"/>
        <v>0</v>
      </c>
      <c r="AG64" s="15">
        <f t="shared" si="84"/>
        <v>0</v>
      </c>
      <c r="AH64" s="15">
        <f t="shared" si="84"/>
        <v>0</v>
      </c>
      <c r="AI64" s="15">
        <f t="shared" si="84"/>
        <v>150</v>
      </c>
      <c r="AJ64" s="15">
        <f t="shared" si="84"/>
        <v>0</v>
      </c>
      <c r="AK64" s="15">
        <f t="shared" si="84"/>
        <v>0</v>
      </c>
      <c r="AL64" s="15">
        <f>SUM(AL63:AL63)</f>
        <v>150</v>
      </c>
      <c r="AM64" s="15"/>
      <c r="AN64" s="258">
        <f t="shared" si="84"/>
        <v>5</v>
      </c>
      <c r="AO64" s="15">
        <f t="shared" si="84"/>
        <v>150</v>
      </c>
      <c r="AP64" s="258">
        <f t="shared" si="84"/>
        <v>5</v>
      </c>
      <c r="AR64" s="423"/>
      <c r="AS64" s="424"/>
    </row>
    <row r="65" spans="1:45" ht="15" customHeight="1" thickBot="1" x14ac:dyDescent="0.25">
      <c r="A65" s="37"/>
      <c r="B65" s="418" t="s">
        <v>113</v>
      </c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20"/>
      <c r="AR65" s="423"/>
      <c r="AS65" s="424"/>
    </row>
    <row r="66" spans="1:45" x14ac:dyDescent="0.2">
      <c r="B66" s="20">
        <v>38</v>
      </c>
      <c r="C66" s="28" t="s">
        <v>43</v>
      </c>
      <c r="D66" s="99" t="s">
        <v>221</v>
      </c>
      <c r="E66" s="13">
        <v>15</v>
      </c>
      <c r="F66" s="127"/>
      <c r="G66" s="127">
        <v>10</v>
      </c>
      <c r="H66" s="4"/>
      <c r="I66" s="72"/>
      <c r="J66" s="202"/>
      <c r="K66" s="72"/>
      <c r="L66" s="72"/>
      <c r="M66" s="72"/>
      <c r="N66" s="72"/>
      <c r="O66" s="72"/>
      <c r="P66" s="72"/>
      <c r="Q66" s="72"/>
      <c r="R66" s="72"/>
      <c r="S66" s="150">
        <f t="shared" ref="S66" si="85">SUM(E66:P66)</f>
        <v>25</v>
      </c>
      <c r="T66" s="127">
        <f t="shared" ref="T66" si="86">SUM(E66:R66)</f>
        <v>25</v>
      </c>
      <c r="U66" s="21" t="s">
        <v>27</v>
      </c>
      <c r="V66" s="125">
        <f t="shared" ref="V66" si="87">IF(T66=0,0,IF(T66&lt;25,0.5,TRUNC(T66/25)))</f>
        <v>1</v>
      </c>
      <c r="W66" s="13"/>
      <c r="X66" s="127"/>
      <c r="Y66" s="127"/>
      <c r="Z66" s="4"/>
      <c r="AA66" s="72"/>
      <c r="AB66" s="202"/>
      <c r="AC66" s="72"/>
      <c r="AD66" s="72"/>
      <c r="AE66" s="72"/>
      <c r="AF66" s="72"/>
      <c r="AG66" s="72"/>
      <c r="AH66" s="72"/>
      <c r="AI66" s="72"/>
      <c r="AJ66" s="72"/>
      <c r="AK66" s="72"/>
      <c r="AL66" s="127"/>
      <c r="AM66" s="21"/>
      <c r="AN66" s="125"/>
      <c r="AO66" s="158">
        <f t="shared" ref="AO66:AO68" si="88">T66+AL66</f>
        <v>25</v>
      </c>
      <c r="AP66" s="270">
        <f t="shared" ref="AP66:AP68" si="89">V66+AN66</f>
        <v>1</v>
      </c>
      <c r="AR66" s="159">
        <f t="shared" si="7"/>
        <v>0.2</v>
      </c>
      <c r="AS66" s="318">
        <f t="shared" si="8"/>
        <v>5</v>
      </c>
    </row>
    <row r="67" spans="1:45" x14ac:dyDescent="0.2">
      <c r="B67" s="20">
        <v>39</v>
      </c>
      <c r="C67" s="28"/>
      <c r="D67" s="87" t="s">
        <v>33</v>
      </c>
      <c r="E67" s="18"/>
      <c r="F67" s="127"/>
      <c r="G67" s="127"/>
      <c r="H67" s="9"/>
      <c r="I67" s="9"/>
      <c r="J67" s="9"/>
      <c r="K67" s="9"/>
      <c r="L67" s="9"/>
      <c r="M67" s="9"/>
      <c r="N67" s="9"/>
      <c r="O67" s="9"/>
      <c r="P67" s="9"/>
      <c r="Q67" s="9"/>
      <c r="R67" s="127"/>
      <c r="S67" s="32"/>
      <c r="T67" s="4"/>
      <c r="U67" s="23"/>
      <c r="V67" s="163"/>
      <c r="W67" s="14">
        <v>15</v>
      </c>
      <c r="X67" s="31"/>
      <c r="Y67" s="32"/>
      <c r="Z67" s="8"/>
      <c r="AA67" s="8"/>
      <c r="AB67" s="32"/>
      <c r="AC67" s="8"/>
      <c r="AD67" s="8"/>
      <c r="AE67" s="8"/>
      <c r="AF67" s="8"/>
      <c r="AG67" s="8"/>
      <c r="AH67" s="8"/>
      <c r="AI67" s="8"/>
      <c r="AJ67" s="8">
        <v>15</v>
      </c>
      <c r="AK67" s="4">
        <f>SUM(W67:AH67)</f>
        <v>15</v>
      </c>
      <c r="AL67" s="127">
        <f t="shared" ref="AL67:AL68" si="90">SUM(W67:AJ67)</f>
        <v>30</v>
      </c>
      <c r="AM67" s="21" t="s">
        <v>27</v>
      </c>
      <c r="AN67" s="70">
        <f t="shared" ref="AN67:AN68" si="91">IF(AL67=0,0,IF(AL67&lt;25,0.5,TRUNC(AL67/25)))</f>
        <v>1</v>
      </c>
      <c r="AO67" s="158">
        <f t="shared" si="88"/>
        <v>30</v>
      </c>
      <c r="AP67" s="270">
        <f t="shared" si="89"/>
        <v>1</v>
      </c>
      <c r="AR67" s="159">
        <f t="shared" si="7"/>
        <v>0.2</v>
      </c>
      <c r="AS67" s="318">
        <f t="shared" si="8"/>
        <v>5</v>
      </c>
    </row>
    <row r="68" spans="1:45" ht="13.5" thickBot="1" x14ac:dyDescent="0.25">
      <c r="B68" s="20">
        <v>40</v>
      </c>
      <c r="C68" s="27"/>
      <c r="D68" s="87" t="s">
        <v>34</v>
      </c>
      <c r="E68" s="18"/>
      <c r="F68" s="127"/>
      <c r="G68" s="127"/>
      <c r="H68" s="9"/>
      <c r="I68" s="4"/>
      <c r="J68" s="9"/>
      <c r="K68" s="9"/>
      <c r="L68" s="9"/>
      <c r="M68" s="9"/>
      <c r="N68" s="9"/>
      <c r="O68" s="9"/>
      <c r="P68" s="9"/>
      <c r="Q68" s="9"/>
      <c r="R68" s="127"/>
      <c r="S68" s="32"/>
      <c r="T68" s="4"/>
      <c r="U68" s="19"/>
      <c r="V68" s="163"/>
      <c r="W68" s="123">
        <v>15</v>
      </c>
      <c r="X68" s="10"/>
      <c r="Y68" s="127"/>
      <c r="Z68" s="10"/>
      <c r="AA68" s="14"/>
      <c r="AB68" s="10"/>
      <c r="AC68" s="10"/>
      <c r="AD68" s="10"/>
      <c r="AE68" s="9"/>
      <c r="AF68" s="9"/>
      <c r="AG68" s="9"/>
      <c r="AH68" s="9"/>
      <c r="AI68" s="9"/>
      <c r="AJ68" s="127">
        <v>15</v>
      </c>
      <c r="AK68" s="4">
        <f>SUM(W68:AH68)</f>
        <v>15</v>
      </c>
      <c r="AL68" s="127">
        <f t="shared" si="90"/>
        <v>30</v>
      </c>
      <c r="AM68" s="21" t="s">
        <v>27</v>
      </c>
      <c r="AN68" s="70">
        <f t="shared" si="91"/>
        <v>1</v>
      </c>
      <c r="AO68" s="158">
        <f t="shared" si="88"/>
        <v>30</v>
      </c>
      <c r="AP68" s="270">
        <f t="shared" si="89"/>
        <v>1</v>
      </c>
      <c r="AR68" s="159">
        <f t="shared" si="7"/>
        <v>0.2</v>
      </c>
      <c r="AS68" s="318">
        <f t="shared" si="8"/>
        <v>5</v>
      </c>
    </row>
    <row r="69" spans="1:45" ht="13.5" thickBot="1" x14ac:dyDescent="0.25">
      <c r="B69" s="415" t="s">
        <v>53</v>
      </c>
      <c r="C69" s="416"/>
      <c r="D69" s="416"/>
      <c r="E69" s="15">
        <f>SUM(E66:E68)</f>
        <v>15</v>
      </c>
      <c r="F69" s="15">
        <f t="shared" ref="F69:AP69" si="92">SUM(F66:F68)</f>
        <v>0</v>
      </c>
      <c r="G69" s="15">
        <f t="shared" si="92"/>
        <v>10</v>
      </c>
      <c r="H69" s="15">
        <f t="shared" si="92"/>
        <v>0</v>
      </c>
      <c r="I69" s="15">
        <f t="shared" si="92"/>
        <v>0</v>
      </c>
      <c r="J69" s="15">
        <f t="shared" si="92"/>
        <v>0</v>
      </c>
      <c r="K69" s="15">
        <f t="shared" si="92"/>
        <v>0</v>
      </c>
      <c r="L69" s="15">
        <f t="shared" si="92"/>
        <v>0</v>
      </c>
      <c r="M69" s="15">
        <f t="shared" si="92"/>
        <v>0</v>
      </c>
      <c r="N69" s="15">
        <f t="shared" si="92"/>
        <v>0</v>
      </c>
      <c r="O69" s="15">
        <f t="shared" si="92"/>
        <v>0</v>
      </c>
      <c r="P69" s="15">
        <f t="shared" si="92"/>
        <v>0</v>
      </c>
      <c r="Q69" s="15">
        <f t="shared" si="92"/>
        <v>0</v>
      </c>
      <c r="R69" s="15">
        <f t="shared" si="92"/>
        <v>0</v>
      </c>
      <c r="S69" s="321">
        <f t="shared" si="92"/>
        <v>25</v>
      </c>
      <c r="T69" s="15">
        <f t="shared" si="92"/>
        <v>25</v>
      </c>
      <c r="U69" s="15"/>
      <c r="V69" s="258">
        <f t="shared" si="92"/>
        <v>1</v>
      </c>
      <c r="W69" s="15">
        <f t="shared" si="92"/>
        <v>30</v>
      </c>
      <c r="X69" s="15">
        <f t="shared" si="92"/>
        <v>0</v>
      </c>
      <c r="Y69" s="15">
        <f t="shared" si="92"/>
        <v>0</v>
      </c>
      <c r="Z69" s="15">
        <f t="shared" si="92"/>
        <v>0</v>
      </c>
      <c r="AA69" s="15">
        <f t="shared" si="92"/>
        <v>0</v>
      </c>
      <c r="AB69" s="15">
        <f t="shared" si="92"/>
        <v>0</v>
      </c>
      <c r="AC69" s="15">
        <f t="shared" si="92"/>
        <v>0</v>
      </c>
      <c r="AD69" s="15">
        <f t="shared" si="92"/>
        <v>0</v>
      </c>
      <c r="AE69" s="15">
        <f t="shared" si="92"/>
        <v>0</v>
      </c>
      <c r="AF69" s="15">
        <f t="shared" si="92"/>
        <v>0</v>
      </c>
      <c r="AG69" s="15">
        <f t="shared" si="92"/>
        <v>0</v>
      </c>
      <c r="AH69" s="15">
        <f t="shared" si="92"/>
        <v>0</v>
      </c>
      <c r="AI69" s="15">
        <f t="shared" si="92"/>
        <v>0</v>
      </c>
      <c r="AJ69" s="15">
        <f t="shared" si="92"/>
        <v>30</v>
      </c>
      <c r="AK69" s="15">
        <f t="shared" si="92"/>
        <v>30</v>
      </c>
      <c r="AL69" s="15">
        <f t="shared" si="92"/>
        <v>60</v>
      </c>
      <c r="AM69" s="15"/>
      <c r="AN69" s="258">
        <f t="shared" si="92"/>
        <v>2</v>
      </c>
      <c r="AO69" s="321">
        <f t="shared" si="92"/>
        <v>85</v>
      </c>
      <c r="AP69" s="258">
        <f t="shared" si="92"/>
        <v>3</v>
      </c>
    </row>
    <row r="70" spans="1:45" ht="13.5" thickBot="1" x14ac:dyDescent="0.25">
      <c r="B70" s="415" t="s">
        <v>53</v>
      </c>
      <c r="C70" s="416"/>
      <c r="D70" s="416"/>
      <c r="E70" s="15">
        <f>E29+E44+E57+E61+E64+E69</f>
        <v>205</v>
      </c>
      <c r="F70" s="15">
        <f t="shared" ref="F70:AP70" si="93">F29+F44+F57+F61+F64+F69</f>
        <v>35</v>
      </c>
      <c r="G70" s="15">
        <f t="shared" si="93"/>
        <v>50</v>
      </c>
      <c r="H70" s="15">
        <f t="shared" si="93"/>
        <v>110</v>
      </c>
      <c r="I70" s="15">
        <f t="shared" si="93"/>
        <v>10</v>
      </c>
      <c r="J70" s="15">
        <f t="shared" si="93"/>
        <v>0</v>
      </c>
      <c r="K70" s="15">
        <f t="shared" si="93"/>
        <v>0</v>
      </c>
      <c r="L70" s="15">
        <f t="shared" si="93"/>
        <v>0</v>
      </c>
      <c r="M70" s="15">
        <f t="shared" si="93"/>
        <v>0</v>
      </c>
      <c r="N70" s="15">
        <f t="shared" si="93"/>
        <v>30</v>
      </c>
      <c r="O70" s="15">
        <f t="shared" si="93"/>
        <v>0</v>
      </c>
      <c r="P70" s="15">
        <f t="shared" si="93"/>
        <v>30</v>
      </c>
      <c r="Q70" s="15">
        <f t="shared" si="93"/>
        <v>0</v>
      </c>
      <c r="R70" s="15">
        <f t="shared" si="93"/>
        <v>190</v>
      </c>
      <c r="S70" s="321">
        <f t="shared" si="93"/>
        <v>470</v>
      </c>
      <c r="T70" s="15">
        <f>T29+T44+T57+T61+T64+T69</f>
        <v>660</v>
      </c>
      <c r="U70" s="15"/>
      <c r="V70" s="258">
        <f t="shared" si="93"/>
        <v>25</v>
      </c>
      <c r="W70" s="15">
        <f t="shared" si="93"/>
        <v>190</v>
      </c>
      <c r="X70" s="15">
        <f t="shared" si="93"/>
        <v>0</v>
      </c>
      <c r="Y70" s="15">
        <f t="shared" si="93"/>
        <v>35</v>
      </c>
      <c r="Z70" s="15">
        <f t="shared" si="93"/>
        <v>150</v>
      </c>
      <c r="AA70" s="15">
        <f t="shared" si="93"/>
        <v>0</v>
      </c>
      <c r="AB70" s="15">
        <f t="shared" si="93"/>
        <v>0</v>
      </c>
      <c r="AC70" s="15">
        <f t="shared" si="93"/>
        <v>0</v>
      </c>
      <c r="AD70" s="15">
        <f t="shared" si="93"/>
        <v>0</v>
      </c>
      <c r="AE70" s="15">
        <f t="shared" si="93"/>
        <v>0</v>
      </c>
      <c r="AF70" s="15">
        <f t="shared" si="93"/>
        <v>30</v>
      </c>
      <c r="AG70" s="15">
        <f t="shared" si="93"/>
        <v>0</v>
      </c>
      <c r="AH70" s="15">
        <f t="shared" si="93"/>
        <v>55</v>
      </c>
      <c r="AI70" s="15">
        <f t="shared" si="93"/>
        <v>150</v>
      </c>
      <c r="AJ70" s="15">
        <f t="shared" si="93"/>
        <v>360</v>
      </c>
      <c r="AK70" s="15">
        <f t="shared" si="93"/>
        <v>460</v>
      </c>
      <c r="AL70" s="15">
        <f t="shared" si="93"/>
        <v>970</v>
      </c>
      <c r="AM70" s="15"/>
      <c r="AN70" s="258">
        <f>AN29+AN44+AN57+AN61+AN64+AN69</f>
        <v>36</v>
      </c>
      <c r="AO70" s="321">
        <f t="shared" si="93"/>
        <v>1630</v>
      </c>
      <c r="AP70" s="258">
        <f t="shared" si="93"/>
        <v>61</v>
      </c>
    </row>
    <row r="72" spans="1:45" x14ac:dyDescent="0.2">
      <c r="B72" s="50" t="s">
        <v>192</v>
      </c>
      <c r="AK72" s="324"/>
    </row>
    <row r="73" spans="1:45" x14ac:dyDescent="0.2">
      <c r="B73" s="49"/>
    </row>
    <row r="74" spans="1:45" x14ac:dyDescent="0.2">
      <c r="B74" s="49"/>
    </row>
    <row r="77" spans="1:45" ht="14.25" x14ac:dyDescent="0.2">
      <c r="O77" s="160"/>
    </row>
    <row r="78" spans="1:45" x14ac:dyDescent="0.2">
      <c r="D78" s="305" t="s">
        <v>193</v>
      </c>
      <c r="P78" s="16" t="s">
        <v>193</v>
      </c>
      <c r="AG78" s="422" t="s">
        <v>193</v>
      </c>
      <c r="AH78" s="422"/>
      <c r="AI78" s="422"/>
      <c r="AJ78" s="422"/>
      <c r="AK78" s="422"/>
      <c r="AL78" s="422"/>
      <c r="AM78" s="422"/>
    </row>
    <row r="79" spans="1:45" x14ac:dyDescent="0.2">
      <c r="D79" s="161" t="s">
        <v>194</v>
      </c>
      <c r="N79" s="305"/>
      <c r="P79" s="422" t="s">
        <v>195</v>
      </c>
      <c r="Q79" s="422"/>
      <c r="R79" s="422"/>
      <c r="S79" s="422"/>
      <c r="T79" s="422"/>
      <c r="U79" s="422"/>
      <c r="V79" s="422"/>
      <c r="AG79" s="422" t="s">
        <v>196</v>
      </c>
      <c r="AH79" s="422"/>
      <c r="AI79" s="422"/>
      <c r="AJ79" s="422"/>
      <c r="AK79" s="422"/>
      <c r="AL79" s="422"/>
      <c r="AM79" s="422"/>
    </row>
    <row r="85" spans="3:50" x14ac:dyDescent="0.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</row>
    <row r="86" spans="3:50" x14ac:dyDescent="0.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</row>
    <row r="87" spans="3:50" x14ac:dyDescent="0.2">
      <c r="C87" s="37"/>
      <c r="D87" s="414"/>
      <c r="E87" s="414"/>
      <c r="F87" s="414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37"/>
      <c r="AT87" s="37"/>
      <c r="AU87" s="37"/>
      <c r="AV87" s="37"/>
      <c r="AW87" s="37"/>
      <c r="AX87" s="37"/>
    </row>
    <row r="88" spans="3:50" x14ac:dyDescent="0.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</row>
    <row r="89" spans="3:50" x14ac:dyDescent="0.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</row>
    <row r="90" spans="3:50" x14ac:dyDescent="0.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</row>
  </sheetData>
  <mergeCells count="40">
    <mergeCell ref="AR65:AS65"/>
    <mergeCell ref="AI2:AM2"/>
    <mergeCell ref="AI4:AM4"/>
    <mergeCell ref="AR57:AS57"/>
    <mergeCell ref="AR58:AS58"/>
    <mergeCell ref="AR61:AS61"/>
    <mergeCell ref="AR62:AS62"/>
    <mergeCell ref="AR64:AS64"/>
    <mergeCell ref="AR16:AR17"/>
    <mergeCell ref="AS16:AS17"/>
    <mergeCell ref="AR18:AS18"/>
    <mergeCell ref="AR29:AS29"/>
    <mergeCell ref="AR30:AS30"/>
    <mergeCell ref="AR44:AS44"/>
    <mergeCell ref="AR45:AS45"/>
    <mergeCell ref="P79:V79"/>
    <mergeCell ref="AG79:AM79"/>
    <mergeCell ref="AO16:AO17"/>
    <mergeCell ref="B65:AP65"/>
    <mergeCell ref="B62:AP62"/>
    <mergeCell ref="B45:AP45"/>
    <mergeCell ref="B58:AP58"/>
    <mergeCell ref="B61:D61"/>
    <mergeCell ref="B69:D69"/>
    <mergeCell ref="D87:F87"/>
    <mergeCell ref="B44:D44"/>
    <mergeCell ref="B57:D57"/>
    <mergeCell ref="B64:D64"/>
    <mergeCell ref="B6:AP6"/>
    <mergeCell ref="B30:AP30"/>
    <mergeCell ref="B29:D29"/>
    <mergeCell ref="AP16:AP17"/>
    <mergeCell ref="B18:AP18"/>
    <mergeCell ref="B16:B17"/>
    <mergeCell ref="C16:C17"/>
    <mergeCell ref="D16:D17"/>
    <mergeCell ref="E16:V16"/>
    <mergeCell ref="W16:AN16"/>
    <mergeCell ref="B70:D70"/>
    <mergeCell ref="AG78:AM7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85" zoomScaleNormal="85" workbookViewId="0">
      <selection activeCell="J7" sqref="J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28515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16" t="s">
        <v>264</v>
      </c>
      <c r="AK1" s="16"/>
      <c r="AL1" s="16"/>
      <c r="AM1" s="16"/>
      <c r="AN1" s="16"/>
      <c r="AO1" s="365"/>
      <c r="AP1" s="365"/>
    </row>
    <row r="2" spans="1:43" x14ac:dyDescent="0.2"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425"/>
      <c r="AK2" s="426"/>
      <c r="AL2" s="426"/>
      <c r="AM2" s="426"/>
      <c r="AN2" s="426"/>
      <c r="AO2" s="365"/>
      <c r="AP2" s="365"/>
    </row>
    <row r="3" spans="1:43" x14ac:dyDescent="0.2"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16"/>
      <c r="AK3" s="16"/>
      <c r="AL3" s="16"/>
      <c r="AM3" s="16"/>
      <c r="AN3" s="16"/>
      <c r="AO3" s="365"/>
      <c r="AP3" s="365"/>
    </row>
    <row r="4" spans="1:43" x14ac:dyDescent="0.2"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425"/>
      <c r="AK4" s="426"/>
      <c r="AL4" s="426"/>
      <c r="AM4" s="426"/>
      <c r="AN4" s="426"/>
      <c r="AO4" s="365"/>
      <c r="AP4" s="365"/>
    </row>
    <row r="5" spans="1:43" x14ac:dyDescent="0.2"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</row>
    <row r="6" spans="1:43" s="1" customFormat="1" ht="20.25" customHeight="1" x14ac:dyDescent="0.2">
      <c r="B6" s="417" t="s">
        <v>265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</row>
    <row r="7" spans="1:43" s="1" customFormat="1" ht="20.25" customHeight="1" x14ac:dyDescent="0.2">
      <c r="B7" s="364"/>
      <c r="C7" s="364"/>
      <c r="D7" s="364"/>
      <c r="E7" s="364"/>
      <c r="F7" s="364"/>
      <c r="G7" s="364"/>
      <c r="H7" s="364"/>
      <c r="I7" s="367"/>
      <c r="J7" s="368" t="s">
        <v>268</v>
      </c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197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45</v>
      </c>
      <c r="C13" s="2"/>
    </row>
    <row r="15" spans="1:43" ht="13.5" thickBot="1" x14ac:dyDescent="0.25"/>
    <row r="16" spans="1:43" ht="17.25" customHeight="1" thickBot="1" x14ac:dyDescent="0.25">
      <c r="A16" s="16"/>
      <c r="B16" s="375" t="s">
        <v>22</v>
      </c>
      <c r="C16" s="409" t="s">
        <v>41</v>
      </c>
      <c r="D16" s="377" t="s">
        <v>3</v>
      </c>
      <c r="E16" s="379" t="s">
        <v>222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379" t="s">
        <v>223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1"/>
      <c r="AO16" s="397" t="s">
        <v>5</v>
      </c>
      <c r="AP16" s="407" t="s">
        <v>6</v>
      </c>
      <c r="AQ16" s="16"/>
    </row>
    <row r="17" spans="1:43" ht="243" customHeight="1" thickBot="1" x14ac:dyDescent="0.25">
      <c r="A17" s="16"/>
      <c r="B17" s="376"/>
      <c r="C17" s="410"/>
      <c r="D17" s="378"/>
      <c r="E17" s="5" t="s">
        <v>7</v>
      </c>
      <c r="F17" s="6" t="s">
        <v>8</v>
      </c>
      <c r="G17" s="7" t="s">
        <v>38</v>
      </c>
      <c r="H17" s="7" t="s">
        <v>9</v>
      </c>
      <c r="I17" s="7" t="s">
        <v>10</v>
      </c>
      <c r="J17" s="7" t="s">
        <v>11</v>
      </c>
      <c r="K17" s="7" t="s">
        <v>12</v>
      </c>
      <c r="L17" s="7" t="s">
        <v>13</v>
      </c>
      <c r="M17" s="7" t="s">
        <v>14</v>
      </c>
      <c r="N17" s="7" t="s">
        <v>15</v>
      </c>
      <c r="O17" s="29" t="s">
        <v>44</v>
      </c>
      <c r="P17" s="7" t="s">
        <v>18</v>
      </c>
      <c r="Q17" s="7" t="s">
        <v>16</v>
      </c>
      <c r="R17" s="7" t="s">
        <v>0</v>
      </c>
      <c r="S17" s="7" t="s">
        <v>17</v>
      </c>
      <c r="T17" s="7" t="s">
        <v>4</v>
      </c>
      <c r="U17" s="7" t="s">
        <v>1</v>
      </c>
      <c r="V17" s="22" t="s">
        <v>2</v>
      </c>
      <c r="W17" s="6" t="s">
        <v>7</v>
      </c>
      <c r="X17" s="6" t="s">
        <v>8</v>
      </c>
      <c r="Y17" s="6" t="s">
        <v>191</v>
      </c>
      <c r="Z17" s="6" t="s">
        <v>9</v>
      </c>
      <c r="AA17" s="6" t="s">
        <v>10</v>
      </c>
      <c r="AB17" s="6" t="s">
        <v>11</v>
      </c>
      <c r="AC17" s="6" t="s">
        <v>12</v>
      </c>
      <c r="AD17" s="6" t="s">
        <v>13</v>
      </c>
      <c r="AE17" s="7" t="s">
        <v>14</v>
      </c>
      <c r="AF17" s="7" t="s">
        <v>15</v>
      </c>
      <c r="AG17" s="29" t="s">
        <v>44</v>
      </c>
      <c r="AH17" s="7" t="s">
        <v>18</v>
      </c>
      <c r="AI17" s="7" t="s">
        <v>16</v>
      </c>
      <c r="AJ17" s="7" t="s">
        <v>0</v>
      </c>
      <c r="AK17" s="7" t="s">
        <v>17</v>
      </c>
      <c r="AL17" s="7" t="s">
        <v>4</v>
      </c>
      <c r="AM17" s="7" t="s">
        <v>1</v>
      </c>
      <c r="AN17" s="22" t="s">
        <v>2</v>
      </c>
      <c r="AO17" s="398"/>
      <c r="AP17" s="408"/>
      <c r="AQ17" s="16"/>
    </row>
    <row r="18" spans="1:43" ht="15" customHeight="1" thickBot="1" x14ac:dyDescent="0.25">
      <c r="A18" s="37"/>
      <c r="B18" s="402" t="s">
        <v>82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4"/>
      <c r="AQ18" s="16"/>
    </row>
    <row r="19" spans="1:43" ht="15" customHeight="1" x14ac:dyDescent="0.2">
      <c r="A19" s="37"/>
      <c r="B19" s="20">
        <v>1</v>
      </c>
      <c r="C19" s="62" t="s">
        <v>42</v>
      </c>
      <c r="D19" s="120" t="s">
        <v>115</v>
      </c>
      <c r="E19" s="18"/>
      <c r="F19" s="127"/>
      <c r="G19" s="127"/>
      <c r="H19" s="127">
        <v>40</v>
      </c>
      <c r="I19" s="9"/>
      <c r="J19" s="9"/>
      <c r="K19" s="9"/>
      <c r="L19" s="9"/>
      <c r="M19" s="9"/>
      <c r="N19" s="9"/>
      <c r="O19" s="9"/>
      <c r="P19" s="9"/>
      <c r="Q19" s="9"/>
      <c r="R19" s="4">
        <v>35</v>
      </c>
      <c r="S19" s="8">
        <f t="shared" ref="S19:S21" si="0">SUM(E19:P19)</f>
        <v>40</v>
      </c>
      <c r="T19" s="8">
        <f t="shared" ref="T19:T21" si="1">SUM(E19:R19)</f>
        <v>75</v>
      </c>
      <c r="U19" s="19" t="s">
        <v>114</v>
      </c>
      <c r="V19" s="125">
        <f t="shared" ref="V19:V21" si="2">IF(T19=0,0,IF(T19&lt;25,0.5,TRUNC(T19/25)))</f>
        <v>3</v>
      </c>
      <c r="W19" s="151"/>
      <c r="X19" s="154"/>
      <c r="Y19" s="303"/>
      <c r="Z19" s="154"/>
      <c r="AA19" s="154"/>
      <c r="AB19" s="154"/>
      <c r="AC19" s="154"/>
      <c r="AD19" s="154"/>
      <c r="AE19" s="152"/>
      <c r="AF19" s="152"/>
      <c r="AG19" s="152"/>
      <c r="AH19" s="152"/>
      <c r="AI19" s="152"/>
      <c r="AJ19" s="303"/>
      <c r="AK19" s="8"/>
      <c r="AL19" s="8"/>
      <c r="AM19" s="73"/>
      <c r="AN19" s="155"/>
      <c r="AO19" s="156">
        <f>T19+AL19</f>
        <v>75</v>
      </c>
      <c r="AP19" s="270">
        <f>V19+AN19</f>
        <v>3</v>
      </c>
      <c r="AQ19" s="16"/>
    </row>
    <row r="20" spans="1:43" ht="15" customHeight="1" x14ac:dyDescent="0.2">
      <c r="A20" s="37"/>
      <c r="B20" s="12">
        <v>2</v>
      </c>
      <c r="C20" s="62" t="s">
        <v>42</v>
      </c>
      <c r="D20" s="120" t="s">
        <v>56</v>
      </c>
      <c r="E20" s="18">
        <v>15</v>
      </c>
      <c r="F20" s="127"/>
      <c r="G20" s="127"/>
      <c r="H20" s="127"/>
      <c r="I20" s="4"/>
      <c r="J20" s="9"/>
      <c r="K20" s="127"/>
      <c r="L20" s="9"/>
      <c r="M20" s="9"/>
      <c r="N20" s="9"/>
      <c r="O20" s="9"/>
      <c r="P20" s="9"/>
      <c r="Q20" s="9"/>
      <c r="R20" s="4">
        <v>10</v>
      </c>
      <c r="S20" s="8">
        <f t="shared" si="0"/>
        <v>15</v>
      </c>
      <c r="T20" s="8">
        <f t="shared" si="1"/>
        <v>25</v>
      </c>
      <c r="U20" s="19" t="s">
        <v>27</v>
      </c>
      <c r="V20" s="125">
        <f t="shared" si="2"/>
        <v>1</v>
      </c>
      <c r="W20" s="18"/>
      <c r="X20" s="127"/>
      <c r="Y20" s="159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127"/>
      <c r="AK20" s="8"/>
      <c r="AL20" s="4"/>
      <c r="AM20" s="19"/>
      <c r="AN20" s="157"/>
      <c r="AO20" s="158">
        <f t="shared" ref="AO20:AO58" si="3">T20+AL20</f>
        <v>25</v>
      </c>
      <c r="AP20" s="270">
        <f t="shared" ref="AP20:AP58" si="4">V20+AN20</f>
        <v>1</v>
      </c>
      <c r="AQ20" s="16"/>
    </row>
    <row r="21" spans="1:43" ht="15" customHeight="1" x14ac:dyDescent="0.2">
      <c r="A21" s="37"/>
      <c r="B21" s="20">
        <v>3</v>
      </c>
      <c r="C21" s="62" t="s">
        <v>42</v>
      </c>
      <c r="D21" s="120" t="s">
        <v>80</v>
      </c>
      <c r="E21" s="228">
        <v>20</v>
      </c>
      <c r="F21" s="212"/>
      <c r="G21" s="212">
        <v>20</v>
      </c>
      <c r="H21" s="212"/>
      <c r="I21" s="212"/>
      <c r="J21" s="229"/>
      <c r="K21" s="229"/>
      <c r="L21" s="229"/>
      <c r="M21" s="229"/>
      <c r="N21" s="229"/>
      <c r="O21" s="229"/>
      <c r="P21" s="229"/>
      <c r="Q21" s="229"/>
      <c r="R21" s="230">
        <v>35</v>
      </c>
      <c r="S21" s="8">
        <f t="shared" si="0"/>
        <v>40</v>
      </c>
      <c r="T21" s="8">
        <f t="shared" si="1"/>
        <v>75</v>
      </c>
      <c r="U21" s="23" t="s">
        <v>114</v>
      </c>
      <c r="V21" s="125">
        <f t="shared" si="2"/>
        <v>3</v>
      </c>
      <c r="W21" s="18"/>
      <c r="X21" s="10"/>
      <c r="Y21" s="127"/>
      <c r="Z21" s="10"/>
      <c r="AA21" s="10"/>
      <c r="AB21" s="10"/>
      <c r="AC21" s="10"/>
      <c r="AD21" s="10"/>
      <c r="AE21" s="9"/>
      <c r="AF21" s="9"/>
      <c r="AG21" s="9"/>
      <c r="AH21" s="9"/>
      <c r="AI21" s="9"/>
      <c r="AJ21" s="127"/>
      <c r="AK21" s="8"/>
      <c r="AL21" s="4"/>
      <c r="AM21" s="19"/>
      <c r="AN21" s="157"/>
      <c r="AO21" s="158">
        <f t="shared" si="3"/>
        <v>75</v>
      </c>
      <c r="AP21" s="270">
        <f t="shared" si="4"/>
        <v>3</v>
      </c>
      <c r="AQ21" s="16"/>
    </row>
    <row r="22" spans="1:43" s="17" customFormat="1" ht="15" customHeight="1" thickBot="1" x14ac:dyDescent="0.25">
      <c r="A22" s="37"/>
      <c r="B22" s="12">
        <v>4</v>
      </c>
      <c r="C22" s="166" t="s">
        <v>42</v>
      </c>
      <c r="D22" s="129" t="s">
        <v>32</v>
      </c>
      <c r="E22" s="167"/>
      <c r="F22" s="174"/>
      <c r="G22" s="168"/>
      <c r="H22" s="174"/>
      <c r="I22" s="174"/>
      <c r="J22" s="174"/>
      <c r="K22" s="174"/>
      <c r="L22" s="174"/>
      <c r="M22" s="169"/>
      <c r="N22" s="169"/>
      <c r="O22" s="169"/>
      <c r="P22" s="169"/>
      <c r="Q22" s="169"/>
      <c r="R22" s="168"/>
      <c r="S22" s="88"/>
      <c r="T22" s="170"/>
      <c r="U22" s="171"/>
      <c r="V22" s="193"/>
      <c r="W22" s="228">
        <v>10</v>
      </c>
      <c r="X22" s="212"/>
      <c r="Y22" s="212">
        <v>10</v>
      </c>
      <c r="Z22" s="212"/>
      <c r="AA22" s="212"/>
      <c r="AB22" s="229"/>
      <c r="AC22" s="229"/>
      <c r="AD22" s="229"/>
      <c r="AE22" s="229"/>
      <c r="AF22" s="229"/>
      <c r="AG22" s="229"/>
      <c r="AH22" s="229"/>
      <c r="AI22" s="229"/>
      <c r="AJ22" s="230">
        <v>5</v>
      </c>
      <c r="AK22" s="8">
        <f t="shared" ref="AK22" si="5">SUM(W22:AH22)</f>
        <v>20</v>
      </c>
      <c r="AL22" s="8">
        <f t="shared" ref="AL22" si="6">SUM(W22:AJ22)</f>
        <v>25</v>
      </c>
      <c r="AM22" s="19" t="s">
        <v>27</v>
      </c>
      <c r="AN22" s="172">
        <f t="shared" ref="AN22" si="7">IF(AL22=0,0,IF(AL22&lt;25,0.5,TRUNC(AL22/25)))</f>
        <v>1</v>
      </c>
      <c r="AO22" s="177">
        <f t="shared" si="3"/>
        <v>25</v>
      </c>
      <c r="AP22" s="271">
        <f t="shared" si="4"/>
        <v>1</v>
      </c>
      <c r="AQ22" s="16"/>
    </row>
    <row r="23" spans="1:43" s="17" customFormat="1" ht="15" customHeight="1" thickBot="1" x14ac:dyDescent="0.25">
      <c r="A23" s="37"/>
      <c r="B23" s="415" t="s">
        <v>53</v>
      </c>
      <c r="C23" s="416"/>
      <c r="D23" s="421"/>
      <c r="E23" s="15">
        <f t="shared" ref="E23:T23" si="8">SUM(E19:E22)</f>
        <v>35</v>
      </c>
      <c r="F23" s="15">
        <f t="shared" si="8"/>
        <v>0</v>
      </c>
      <c r="G23" s="15">
        <f t="shared" si="8"/>
        <v>20</v>
      </c>
      <c r="H23" s="15">
        <f t="shared" si="8"/>
        <v>40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8"/>
        <v>0</v>
      </c>
      <c r="O23" s="15">
        <f t="shared" si="8"/>
        <v>0</v>
      </c>
      <c r="P23" s="15">
        <f t="shared" si="8"/>
        <v>0</v>
      </c>
      <c r="Q23" s="15">
        <f t="shared" si="8"/>
        <v>0</v>
      </c>
      <c r="R23" s="15">
        <f t="shared" si="8"/>
        <v>80</v>
      </c>
      <c r="S23" s="15">
        <f t="shared" si="8"/>
        <v>95</v>
      </c>
      <c r="T23" s="15">
        <f t="shared" si="8"/>
        <v>175</v>
      </c>
      <c r="U23" s="15"/>
      <c r="V23" s="258">
        <f t="shared" ref="V23:AL23" si="9">SUM(V19:V22)</f>
        <v>7</v>
      </c>
      <c r="W23" s="15">
        <f t="shared" si="9"/>
        <v>10</v>
      </c>
      <c r="X23" s="15">
        <f t="shared" si="9"/>
        <v>0</v>
      </c>
      <c r="Y23" s="15">
        <f t="shared" si="9"/>
        <v>10</v>
      </c>
      <c r="Z23" s="15">
        <f t="shared" si="9"/>
        <v>0</v>
      </c>
      <c r="AA23" s="15">
        <f t="shared" si="9"/>
        <v>0</v>
      </c>
      <c r="AB23" s="15">
        <f t="shared" si="9"/>
        <v>0</v>
      </c>
      <c r="AC23" s="15">
        <f t="shared" si="9"/>
        <v>0</v>
      </c>
      <c r="AD23" s="15">
        <f t="shared" si="9"/>
        <v>0</v>
      </c>
      <c r="AE23" s="15">
        <f t="shared" si="9"/>
        <v>0</v>
      </c>
      <c r="AF23" s="15">
        <f t="shared" si="9"/>
        <v>0</v>
      </c>
      <c r="AG23" s="15">
        <f t="shared" si="9"/>
        <v>0</v>
      </c>
      <c r="AH23" s="15">
        <f t="shared" si="9"/>
        <v>0</v>
      </c>
      <c r="AI23" s="15">
        <f t="shared" si="9"/>
        <v>0</v>
      </c>
      <c r="AJ23" s="15">
        <f t="shared" si="9"/>
        <v>5</v>
      </c>
      <c r="AK23" s="15">
        <f t="shared" si="9"/>
        <v>20</v>
      </c>
      <c r="AL23" s="15">
        <f t="shared" si="9"/>
        <v>25</v>
      </c>
      <c r="AM23" s="15"/>
      <c r="AN23" s="258">
        <f>SUM(AN19:AN22)</f>
        <v>1</v>
      </c>
      <c r="AO23" s="15">
        <f>SUM(AO19:AO22)</f>
        <v>200</v>
      </c>
      <c r="AP23" s="258">
        <f>SUM(AP19:AP22)</f>
        <v>8</v>
      </c>
      <c r="AQ23" s="16"/>
    </row>
    <row r="24" spans="1:43" s="17" customFormat="1" ht="15" customHeight="1" thickBot="1" x14ac:dyDescent="0.25">
      <c r="A24" s="37"/>
      <c r="B24" s="418" t="s">
        <v>83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420"/>
      <c r="AQ24" s="16"/>
    </row>
    <row r="25" spans="1:43" s="17" customFormat="1" ht="15" customHeight="1" x14ac:dyDescent="0.2">
      <c r="A25" s="55"/>
      <c r="B25" s="20">
        <v>7</v>
      </c>
      <c r="C25" s="26" t="s">
        <v>43</v>
      </c>
      <c r="D25" s="99" t="s">
        <v>130</v>
      </c>
      <c r="E25" s="302"/>
      <c r="F25" s="303"/>
      <c r="G25" s="303"/>
      <c r="H25" s="303"/>
      <c r="I25" s="303"/>
      <c r="J25" s="303"/>
      <c r="K25" s="303"/>
      <c r="L25" s="303"/>
      <c r="M25" s="303"/>
      <c r="N25" s="303">
        <v>30</v>
      </c>
      <c r="O25" s="303"/>
      <c r="P25" s="303"/>
      <c r="Q25" s="303"/>
      <c r="R25" s="303"/>
      <c r="S25" s="72">
        <f t="shared" ref="S25" si="10">SUM(E25:P25)</f>
        <v>30</v>
      </c>
      <c r="T25" s="72">
        <f t="shared" ref="T25" si="11">SUM(E25:R25)</f>
        <v>30</v>
      </c>
      <c r="U25" s="190" t="s">
        <v>27</v>
      </c>
      <c r="V25" s="74">
        <f t="shared" ref="V25" si="12">IF(T25=0,0,IF(T25&lt;25,0.5,TRUNC(T25/25)))</f>
        <v>1</v>
      </c>
      <c r="W25" s="162"/>
      <c r="X25" s="154"/>
      <c r="Y25" s="124"/>
      <c r="Z25" s="154"/>
      <c r="AA25" s="154"/>
      <c r="AB25" s="154"/>
      <c r="AC25" s="154"/>
      <c r="AD25" s="154"/>
      <c r="AE25" s="152"/>
      <c r="AF25" s="152"/>
      <c r="AG25" s="152"/>
      <c r="AH25" s="152"/>
      <c r="AI25" s="152"/>
      <c r="AJ25" s="124"/>
      <c r="AK25" s="8"/>
      <c r="AL25" s="8"/>
      <c r="AM25" s="23"/>
      <c r="AN25" s="153"/>
      <c r="AO25" s="158">
        <f t="shared" si="3"/>
        <v>30</v>
      </c>
      <c r="AP25" s="270">
        <f t="shared" si="4"/>
        <v>1</v>
      </c>
      <c r="AQ25" s="16"/>
    </row>
    <row r="26" spans="1:43" ht="15" customHeight="1" thickBot="1" x14ac:dyDescent="0.25">
      <c r="A26" s="55"/>
      <c r="B26" s="187">
        <v>8</v>
      </c>
      <c r="C26" s="194" t="s">
        <v>43</v>
      </c>
      <c r="D26" s="195" t="s">
        <v>131</v>
      </c>
      <c r="E26" s="75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6"/>
      <c r="S26" s="30"/>
      <c r="T26" s="185"/>
      <c r="U26" s="196"/>
      <c r="V26" s="186"/>
      <c r="W26" s="123"/>
      <c r="X26" s="127"/>
      <c r="Y26" s="127"/>
      <c r="Z26" s="127"/>
      <c r="AA26" s="127"/>
      <c r="AB26" s="127"/>
      <c r="AC26" s="127"/>
      <c r="AD26" s="127"/>
      <c r="AE26" s="127"/>
      <c r="AF26" s="127">
        <v>30</v>
      </c>
      <c r="AG26" s="127"/>
      <c r="AH26" s="127"/>
      <c r="AI26" s="127"/>
      <c r="AJ26" s="127">
        <v>20</v>
      </c>
      <c r="AK26" s="88">
        <f t="shared" ref="AK26" si="13">SUM(W26:AH26)</f>
        <v>30</v>
      </c>
      <c r="AL26" s="88">
        <f t="shared" ref="AL26" si="14">SUM(W26:AJ26)</f>
        <v>50</v>
      </c>
      <c r="AM26" s="89" t="s">
        <v>114</v>
      </c>
      <c r="AN26" s="172">
        <f t="shared" ref="AN26" si="15">IF(AL26=0,0,IF(AL26&lt;25,0.5,TRUNC(AL26/25)))</f>
        <v>2</v>
      </c>
      <c r="AO26" s="177">
        <f t="shared" si="3"/>
        <v>50</v>
      </c>
      <c r="AP26" s="271">
        <f t="shared" si="4"/>
        <v>2</v>
      </c>
      <c r="AQ26" s="16"/>
    </row>
    <row r="27" spans="1:43" ht="15" customHeight="1" thickBot="1" x14ac:dyDescent="0.25">
      <c r="A27" s="55"/>
      <c r="B27" s="415" t="s">
        <v>53</v>
      </c>
      <c r="C27" s="416"/>
      <c r="D27" s="421"/>
      <c r="E27" s="15">
        <f>SUM(E25:E26)</f>
        <v>0</v>
      </c>
      <c r="F27" s="15">
        <f t="shared" ref="F27:AP27" si="16">SUM(F25:F26)</f>
        <v>0</v>
      </c>
      <c r="G27" s="15">
        <f t="shared" si="16"/>
        <v>0</v>
      </c>
      <c r="H27" s="15">
        <f t="shared" si="16"/>
        <v>0</v>
      </c>
      <c r="I27" s="15">
        <f t="shared" si="16"/>
        <v>0</v>
      </c>
      <c r="J27" s="15">
        <f t="shared" si="16"/>
        <v>0</v>
      </c>
      <c r="K27" s="15">
        <f t="shared" si="16"/>
        <v>0</v>
      </c>
      <c r="L27" s="15">
        <f t="shared" si="16"/>
        <v>0</v>
      </c>
      <c r="M27" s="15">
        <f t="shared" si="16"/>
        <v>0</v>
      </c>
      <c r="N27" s="15">
        <f t="shared" si="16"/>
        <v>30</v>
      </c>
      <c r="O27" s="15">
        <f t="shared" si="16"/>
        <v>0</v>
      </c>
      <c r="P27" s="15">
        <f t="shared" si="16"/>
        <v>0</v>
      </c>
      <c r="Q27" s="15">
        <f t="shared" si="16"/>
        <v>0</v>
      </c>
      <c r="R27" s="15">
        <f t="shared" si="16"/>
        <v>0</v>
      </c>
      <c r="S27" s="15">
        <f t="shared" si="16"/>
        <v>30</v>
      </c>
      <c r="T27" s="15">
        <f t="shared" si="16"/>
        <v>30</v>
      </c>
      <c r="U27" s="15"/>
      <c r="V27" s="258">
        <f t="shared" si="16"/>
        <v>1</v>
      </c>
      <c r="W27" s="15">
        <f t="shared" si="16"/>
        <v>0</v>
      </c>
      <c r="X27" s="15">
        <f t="shared" si="16"/>
        <v>0</v>
      </c>
      <c r="Y27" s="15">
        <f t="shared" si="16"/>
        <v>0</v>
      </c>
      <c r="Z27" s="15">
        <f t="shared" si="16"/>
        <v>0</v>
      </c>
      <c r="AA27" s="15">
        <f t="shared" si="16"/>
        <v>0</v>
      </c>
      <c r="AB27" s="15">
        <f t="shared" si="16"/>
        <v>0</v>
      </c>
      <c r="AC27" s="15">
        <f t="shared" si="16"/>
        <v>0</v>
      </c>
      <c r="AD27" s="15">
        <f t="shared" si="16"/>
        <v>0</v>
      </c>
      <c r="AE27" s="15">
        <f t="shared" si="16"/>
        <v>0</v>
      </c>
      <c r="AF27" s="15">
        <f t="shared" si="16"/>
        <v>30</v>
      </c>
      <c r="AG27" s="15">
        <f t="shared" si="16"/>
        <v>0</v>
      </c>
      <c r="AH27" s="15">
        <f t="shared" si="16"/>
        <v>0</v>
      </c>
      <c r="AI27" s="15">
        <f t="shared" si="16"/>
        <v>0</v>
      </c>
      <c r="AJ27" s="15">
        <f t="shared" si="16"/>
        <v>20</v>
      </c>
      <c r="AK27" s="15">
        <f t="shared" si="16"/>
        <v>30</v>
      </c>
      <c r="AL27" s="15">
        <f t="shared" si="16"/>
        <v>50</v>
      </c>
      <c r="AM27" s="15"/>
      <c r="AN27" s="258">
        <f t="shared" si="16"/>
        <v>2</v>
      </c>
      <c r="AO27" s="15">
        <f t="shared" si="16"/>
        <v>80</v>
      </c>
      <c r="AP27" s="258">
        <f t="shared" si="16"/>
        <v>3</v>
      </c>
      <c r="AQ27" s="16"/>
    </row>
    <row r="28" spans="1:43" ht="15" customHeight="1" thickBot="1" x14ac:dyDescent="0.25">
      <c r="A28" s="55"/>
      <c r="B28" s="418" t="s">
        <v>88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20"/>
      <c r="AQ28" s="16"/>
    </row>
    <row r="29" spans="1:43" ht="15" customHeight="1" x14ac:dyDescent="0.2">
      <c r="A29" s="55"/>
      <c r="B29" s="20">
        <v>9</v>
      </c>
      <c r="C29" s="28" t="s">
        <v>43</v>
      </c>
      <c r="D29" s="87" t="s">
        <v>57</v>
      </c>
      <c r="E29" s="302">
        <v>15</v>
      </c>
      <c r="F29" s="303"/>
      <c r="G29" s="303"/>
      <c r="H29" s="303">
        <v>30</v>
      </c>
      <c r="I29" s="303"/>
      <c r="J29" s="303"/>
      <c r="K29" s="303"/>
      <c r="L29" s="303"/>
      <c r="M29" s="303"/>
      <c r="N29" s="303"/>
      <c r="O29" s="303"/>
      <c r="P29" s="303"/>
      <c r="Q29" s="303"/>
      <c r="R29" s="303">
        <v>30</v>
      </c>
      <c r="S29" s="303">
        <f t="shared" ref="S29" si="17">SUM(E29:P29)</f>
        <v>45</v>
      </c>
      <c r="T29" s="303">
        <f t="shared" ref="T29" si="18">SUM(E29:R29)</f>
        <v>75</v>
      </c>
      <c r="U29" s="190" t="s">
        <v>27</v>
      </c>
      <c r="V29" s="74">
        <f t="shared" ref="V29" si="19">IF(T29=0,0,IF(T29&lt;25,0.5,TRUNC(T29/25)))</f>
        <v>3</v>
      </c>
      <c r="W29" s="162"/>
      <c r="X29" s="154"/>
      <c r="Y29" s="124"/>
      <c r="Z29" s="154"/>
      <c r="AA29" s="154"/>
      <c r="AB29" s="154"/>
      <c r="AC29" s="154"/>
      <c r="AD29" s="154"/>
      <c r="AE29" s="152"/>
      <c r="AF29" s="152"/>
      <c r="AG29" s="152"/>
      <c r="AH29" s="152"/>
      <c r="AI29" s="152"/>
      <c r="AJ29" s="124"/>
      <c r="AK29" s="8"/>
      <c r="AL29" s="8"/>
      <c r="AM29" s="23"/>
      <c r="AN29" s="153"/>
      <c r="AO29" s="158">
        <f t="shared" si="3"/>
        <v>75</v>
      </c>
      <c r="AP29" s="270">
        <f t="shared" si="4"/>
        <v>3</v>
      </c>
      <c r="AQ29" s="16"/>
    </row>
    <row r="30" spans="1:43" ht="15" customHeight="1" x14ac:dyDescent="0.2">
      <c r="A30" s="55"/>
      <c r="B30" s="12">
        <v>10</v>
      </c>
      <c r="C30" s="28" t="s">
        <v>43</v>
      </c>
      <c r="D30" s="87" t="s">
        <v>117</v>
      </c>
      <c r="E30" s="18"/>
      <c r="F30" s="127"/>
      <c r="G30" s="127"/>
      <c r="H30" s="9"/>
      <c r="I30" s="4"/>
      <c r="J30" s="9"/>
      <c r="K30" s="9"/>
      <c r="L30" s="9"/>
      <c r="M30" s="9"/>
      <c r="N30" s="9"/>
      <c r="O30" s="9"/>
      <c r="P30" s="9"/>
      <c r="Q30" s="9"/>
      <c r="R30" s="127"/>
      <c r="S30" s="8"/>
      <c r="T30" s="4"/>
      <c r="U30" s="19"/>
      <c r="V30" s="163"/>
      <c r="W30" s="123">
        <v>10</v>
      </c>
      <c r="X30" s="127"/>
      <c r="Y30" s="127"/>
      <c r="Z30" s="127">
        <v>30</v>
      </c>
      <c r="AA30" s="127"/>
      <c r="AB30" s="127"/>
      <c r="AC30" s="127"/>
      <c r="AD30" s="127"/>
      <c r="AE30" s="127"/>
      <c r="AF30" s="127"/>
      <c r="AG30" s="127"/>
      <c r="AH30" s="127"/>
      <c r="AI30" s="127"/>
      <c r="AJ30" s="127">
        <v>60</v>
      </c>
      <c r="AK30" s="127">
        <f t="shared" ref="AK30:AK31" si="20">SUM(W30:AH30)</f>
        <v>40</v>
      </c>
      <c r="AL30" s="127">
        <f t="shared" ref="AL30:AL31" si="21">SUM(W30:AJ30)</f>
        <v>100</v>
      </c>
      <c r="AM30" s="19" t="s">
        <v>114</v>
      </c>
      <c r="AN30" s="125">
        <f t="shared" ref="AN30:AN31" si="22">IF(AL30=0,0,IF(AL30&lt;25,0.5,TRUNC(AL30/25)))</f>
        <v>4</v>
      </c>
      <c r="AO30" s="158">
        <f t="shared" si="3"/>
        <v>100</v>
      </c>
      <c r="AP30" s="270">
        <f t="shared" si="4"/>
        <v>4</v>
      </c>
      <c r="AQ30" s="16"/>
    </row>
    <row r="31" spans="1:43" ht="15" customHeight="1" x14ac:dyDescent="0.2">
      <c r="A31" s="37"/>
      <c r="B31" s="20">
        <v>11</v>
      </c>
      <c r="C31" s="28" t="s">
        <v>43</v>
      </c>
      <c r="D31" s="87" t="s">
        <v>87</v>
      </c>
      <c r="E31" s="18"/>
      <c r="F31" s="127"/>
      <c r="G31" s="127"/>
      <c r="H31" s="9"/>
      <c r="I31" s="9"/>
      <c r="J31" s="9"/>
      <c r="K31" s="9"/>
      <c r="L31" s="9"/>
      <c r="M31" s="9"/>
      <c r="N31" s="9"/>
      <c r="O31" s="9"/>
      <c r="P31" s="192"/>
      <c r="Q31" s="9"/>
      <c r="R31" s="127"/>
      <c r="S31" s="8"/>
      <c r="T31" s="4"/>
      <c r="U31" s="19"/>
      <c r="V31" s="163"/>
      <c r="W31" s="123">
        <v>15</v>
      </c>
      <c r="X31" s="127"/>
      <c r="Y31" s="127"/>
      <c r="Z31" s="127">
        <v>30</v>
      </c>
      <c r="AA31" s="127"/>
      <c r="AB31" s="127"/>
      <c r="AC31" s="127"/>
      <c r="AD31" s="127"/>
      <c r="AE31" s="127"/>
      <c r="AF31" s="127"/>
      <c r="AG31" s="127"/>
      <c r="AH31" s="127"/>
      <c r="AI31" s="127"/>
      <c r="AJ31" s="127">
        <v>55</v>
      </c>
      <c r="AK31" s="127">
        <f t="shared" si="20"/>
        <v>45</v>
      </c>
      <c r="AL31" s="127">
        <f t="shared" si="21"/>
        <v>100</v>
      </c>
      <c r="AM31" s="19" t="s">
        <v>114</v>
      </c>
      <c r="AN31" s="125">
        <f t="shared" si="22"/>
        <v>4</v>
      </c>
      <c r="AO31" s="158">
        <f t="shared" si="3"/>
        <v>100</v>
      </c>
      <c r="AP31" s="270">
        <f t="shared" si="4"/>
        <v>4</v>
      </c>
      <c r="AQ31" s="16"/>
    </row>
    <row r="32" spans="1:43" ht="15" customHeight="1" x14ac:dyDescent="0.2">
      <c r="A32" s="37"/>
      <c r="B32" s="12">
        <v>12</v>
      </c>
      <c r="C32" s="28" t="s">
        <v>43</v>
      </c>
      <c r="D32" s="87" t="s">
        <v>185</v>
      </c>
      <c r="E32" s="18">
        <v>15</v>
      </c>
      <c r="F32" s="127"/>
      <c r="G32" s="127"/>
      <c r="H32" s="127">
        <v>10</v>
      </c>
      <c r="I32" s="127"/>
      <c r="J32" s="127"/>
      <c r="K32" s="127">
        <v>10</v>
      </c>
      <c r="L32" s="127"/>
      <c r="M32" s="127"/>
      <c r="N32" s="127"/>
      <c r="O32" s="127"/>
      <c r="P32" s="127"/>
      <c r="Q32" s="127"/>
      <c r="R32" s="127">
        <v>40</v>
      </c>
      <c r="S32" s="127">
        <f t="shared" ref="S32:S33" si="23">SUM(E32:P32)</f>
        <v>35</v>
      </c>
      <c r="T32" s="127">
        <f t="shared" ref="T32:T33" si="24">SUM(E32:R32)</f>
        <v>75</v>
      </c>
      <c r="U32" s="21" t="s">
        <v>27</v>
      </c>
      <c r="V32" s="125">
        <f t="shared" ref="V32:V33" si="25">IF(T32=0,0,IF(T32&lt;25,0.5,TRUNC(T32/25)))</f>
        <v>3</v>
      </c>
      <c r="W32" s="123"/>
      <c r="X32" s="10"/>
      <c r="Y32" s="127"/>
      <c r="Z32" s="10"/>
      <c r="AA32" s="10"/>
      <c r="AB32" s="10"/>
      <c r="AC32" s="10"/>
      <c r="AD32" s="10"/>
      <c r="AE32" s="9"/>
      <c r="AF32" s="9"/>
      <c r="AG32" s="9"/>
      <c r="AH32" s="9"/>
      <c r="AI32" s="9"/>
      <c r="AJ32" s="127"/>
      <c r="AK32" s="8"/>
      <c r="AL32" s="4"/>
      <c r="AM32" s="19"/>
      <c r="AN32" s="157"/>
      <c r="AO32" s="158">
        <f t="shared" si="3"/>
        <v>75</v>
      </c>
      <c r="AP32" s="270">
        <f t="shared" si="4"/>
        <v>3</v>
      </c>
      <c r="AQ32" s="16"/>
    </row>
    <row r="33" spans="1:43" s="17" customFormat="1" ht="15" customHeight="1" thickBot="1" x14ac:dyDescent="0.25">
      <c r="A33" s="37"/>
      <c r="B33" s="20">
        <v>13</v>
      </c>
      <c r="C33" s="188" t="s">
        <v>43</v>
      </c>
      <c r="D33" s="191" t="s">
        <v>58</v>
      </c>
      <c r="E33" s="75">
        <v>10</v>
      </c>
      <c r="F33" s="76"/>
      <c r="G33" s="76"/>
      <c r="H33" s="76">
        <v>40</v>
      </c>
      <c r="I33" s="76"/>
      <c r="J33" s="76"/>
      <c r="K33" s="76"/>
      <c r="L33" s="76"/>
      <c r="M33" s="76"/>
      <c r="N33" s="76"/>
      <c r="O33" s="76"/>
      <c r="P33" s="76"/>
      <c r="Q33" s="76"/>
      <c r="R33" s="76">
        <v>25</v>
      </c>
      <c r="S33" s="76">
        <f t="shared" si="23"/>
        <v>50</v>
      </c>
      <c r="T33" s="76">
        <f t="shared" si="24"/>
        <v>75</v>
      </c>
      <c r="U33" s="78" t="s">
        <v>114</v>
      </c>
      <c r="V33" s="126">
        <f t="shared" si="25"/>
        <v>3</v>
      </c>
      <c r="W33" s="173"/>
      <c r="X33" s="174"/>
      <c r="Y33" s="168"/>
      <c r="Z33" s="174"/>
      <c r="AA33" s="174"/>
      <c r="AB33" s="174"/>
      <c r="AC33" s="174"/>
      <c r="AD33" s="174"/>
      <c r="AE33" s="169"/>
      <c r="AF33" s="169"/>
      <c r="AG33" s="169"/>
      <c r="AH33" s="169"/>
      <c r="AI33" s="169"/>
      <c r="AJ33" s="168"/>
      <c r="AK33" s="88"/>
      <c r="AL33" s="170"/>
      <c r="AM33" s="171"/>
      <c r="AN33" s="176"/>
      <c r="AO33" s="177">
        <f t="shared" si="3"/>
        <v>75</v>
      </c>
      <c r="AP33" s="271">
        <f t="shared" si="4"/>
        <v>3</v>
      </c>
      <c r="AQ33" s="16"/>
    </row>
    <row r="34" spans="1:43" s="17" customFormat="1" ht="15" customHeight="1" thickBot="1" x14ac:dyDescent="0.25">
      <c r="A34" s="37"/>
      <c r="B34" s="415" t="s">
        <v>53</v>
      </c>
      <c r="C34" s="416"/>
      <c r="D34" s="421"/>
      <c r="E34" s="15">
        <f>SUM(E29:E33)</f>
        <v>40</v>
      </c>
      <c r="F34" s="15">
        <f t="shared" ref="F34:AP34" si="26">SUM(F29:F33)</f>
        <v>0</v>
      </c>
      <c r="G34" s="15">
        <f t="shared" si="26"/>
        <v>0</v>
      </c>
      <c r="H34" s="15">
        <f t="shared" si="26"/>
        <v>80</v>
      </c>
      <c r="I34" s="15">
        <f t="shared" si="26"/>
        <v>0</v>
      </c>
      <c r="J34" s="15">
        <f t="shared" si="26"/>
        <v>0</v>
      </c>
      <c r="K34" s="15">
        <f t="shared" si="26"/>
        <v>10</v>
      </c>
      <c r="L34" s="15">
        <f t="shared" si="26"/>
        <v>0</v>
      </c>
      <c r="M34" s="15">
        <f t="shared" si="26"/>
        <v>0</v>
      </c>
      <c r="N34" s="15">
        <f t="shared" si="26"/>
        <v>0</v>
      </c>
      <c r="O34" s="15">
        <f t="shared" si="26"/>
        <v>0</v>
      </c>
      <c r="P34" s="15">
        <f t="shared" si="26"/>
        <v>0</v>
      </c>
      <c r="Q34" s="15">
        <f t="shared" si="26"/>
        <v>0</v>
      </c>
      <c r="R34" s="15">
        <f t="shared" si="26"/>
        <v>95</v>
      </c>
      <c r="S34" s="15">
        <f t="shared" si="26"/>
        <v>130</v>
      </c>
      <c r="T34" s="15">
        <f t="shared" si="26"/>
        <v>225</v>
      </c>
      <c r="U34" s="15"/>
      <c r="V34" s="258">
        <f t="shared" si="26"/>
        <v>9</v>
      </c>
      <c r="W34" s="15">
        <f t="shared" si="26"/>
        <v>25</v>
      </c>
      <c r="X34" s="15">
        <f t="shared" si="26"/>
        <v>0</v>
      </c>
      <c r="Y34" s="15">
        <f t="shared" si="26"/>
        <v>0</v>
      </c>
      <c r="Z34" s="15">
        <f t="shared" si="26"/>
        <v>60</v>
      </c>
      <c r="AA34" s="15">
        <f t="shared" si="26"/>
        <v>0</v>
      </c>
      <c r="AB34" s="15">
        <f t="shared" si="26"/>
        <v>0</v>
      </c>
      <c r="AC34" s="15">
        <f t="shared" si="26"/>
        <v>0</v>
      </c>
      <c r="AD34" s="15">
        <f t="shared" si="26"/>
        <v>0</v>
      </c>
      <c r="AE34" s="15">
        <f t="shared" si="26"/>
        <v>0</v>
      </c>
      <c r="AF34" s="15">
        <f t="shared" si="26"/>
        <v>0</v>
      </c>
      <c r="AG34" s="15">
        <f t="shared" si="26"/>
        <v>0</v>
      </c>
      <c r="AH34" s="15">
        <f t="shared" si="26"/>
        <v>0</v>
      </c>
      <c r="AI34" s="15">
        <f t="shared" si="26"/>
        <v>0</v>
      </c>
      <c r="AJ34" s="15">
        <f t="shared" si="26"/>
        <v>115</v>
      </c>
      <c r="AK34" s="15">
        <f t="shared" si="26"/>
        <v>85</v>
      </c>
      <c r="AL34" s="15">
        <f t="shared" si="26"/>
        <v>200</v>
      </c>
      <c r="AM34" s="15"/>
      <c r="AN34" s="258">
        <f t="shared" si="26"/>
        <v>8</v>
      </c>
      <c r="AO34" s="15">
        <f t="shared" si="26"/>
        <v>425</v>
      </c>
      <c r="AP34" s="258">
        <f t="shared" si="26"/>
        <v>17</v>
      </c>
      <c r="AQ34" s="16"/>
    </row>
    <row r="35" spans="1:43" s="17" customFormat="1" ht="15" customHeight="1" thickBot="1" x14ac:dyDescent="0.25">
      <c r="A35" s="37"/>
      <c r="B35" s="418" t="s">
        <v>89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20"/>
      <c r="AQ35" s="16"/>
    </row>
    <row r="36" spans="1:43" s="17" customFormat="1" ht="15" customHeight="1" x14ac:dyDescent="0.2">
      <c r="A36" s="55"/>
      <c r="B36" s="20">
        <v>14</v>
      </c>
      <c r="C36" s="27" t="s">
        <v>43</v>
      </c>
      <c r="D36" s="117" t="s">
        <v>206</v>
      </c>
      <c r="E36" s="13">
        <v>25</v>
      </c>
      <c r="F36" s="127"/>
      <c r="G36" s="127"/>
      <c r="H36" s="4"/>
      <c r="I36" s="4"/>
      <c r="J36" s="4"/>
      <c r="K36" s="4"/>
      <c r="L36" s="4"/>
      <c r="M36" s="4"/>
      <c r="N36" s="4"/>
      <c r="O36" s="4"/>
      <c r="P36" s="127"/>
      <c r="Q36" s="4"/>
      <c r="R36" s="127">
        <v>25</v>
      </c>
      <c r="S36" s="127">
        <f t="shared" ref="S36:S41" si="27">SUM(E36:P36)</f>
        <v>25</v>
      </c>
      <c r="T36" s="127">
        <f t="shared" ref="T36:T41" si="28">SUM(E36:R36)</f>
        <v>50</v>
      </c>
      <c r="U36" s="21" t="s">
        <v>114</v>
      </c>
      <c r="V36" s="70">
        <f t="shared" ref="V36:V41" si="29">IF(T36=0,0,IF(T36&lt;25,0.5,TRUNC(T36/25)))</f>
        <v>2</v>
      </c>
      <c r="W36" s="151"/>
      <c r="X36" s="154"/>
      <c r="Y36" s="124"/>
      <c r="Z36" s="154"/>
      <c r="AA36" s="154"/>
      <c r="AB36" s="154"/>
      <c r="AC36" s="154"/>
      <c r="AD36" s="154"/>
      <c r="AE36" s="152"/>
      <c r="AF36" s="152"/>
      <c r="AG36" s="152"/>
      <c r="AH36" s="152"/>
      <c r="AI36" s="152"/>
      <c r="AJ36" s="124"/>
      <c r="AK36" s="8"/>
      <c r="AL36" s="8"/>
      <c r="AM36" s="23"/>
      <c r="AN36" s="153"/>
      <c r="AO36" s="158">
        <f t="shared" si="3"/>
        <v>50</v>
      </c>
      <c r="AP36" s="270">
        <f t="shared" si="4"/>
        <v>2</v>
      </c>
      <c r="AQ36" s="16"/>
    </row>
    <row r="37" spans="1:43" ht="15" customHeight="1" x14ac:dyDescent="0.2">
      <c r="A37" s="55"/>
      <c r="B37" s="12">
        <v>15</v>
      </c>
      <c r="C37" s="27" t="s">
        <v>43</v>
      </c>
      <c r="D37" s="99" t="s">
        <v>156</v>
      </c>
      <c r="E37" s="13">
        <v>15</v>
      </c>
      <c r="F37" s="127"/>
      <c r="G37" s="127"/>
      <c r="H37" s="4"/>
      <c r="I37" s="4"/>
      <c r="J37" s="4"/>
      <c r="K37" s="4"/>
      <c r="L37" s="4"/>
      <c r="M37" s="4"/>
      <c r="N37" s="4"/>
      <c r="O37" s="4"/>
      <c r="P37" s="127"/>
      <c r="Q37" s="4"/>
      <c r="R37" s="127">
        <v>35</v>
      </c>
      <c r="S37" s="127">
        <f t="shared" si="27"/>
        <v>15</v>
      </c>
      <c r="T37" s="127">
        <f t="shared" si="28"/>
        <v>50</v>
      </c>
      <c r="U37" s="21" t="s">
        <v>114</v>
      </c>
      <c r="V37" s="70">
        <f t="shared" si="29"/>
        <v>2</v>
      </c>
      <c r="W37" s="18"/>
      <c r="X37" s="10"/>
      <c r="Y37" s="127"/>
      <c r="Z37" s="10"/>
      <c r="AA37" s="10"/>
      <c r="AB37" s="10"/>
      <c r="AC37" s="10"/>
      <c r="AD37" s="10"/>
      <c r="AE37" s="9"/>
      <c r="AF37" s="9"/>
      <c r="AG37" s="9"/>
      <c r="AH37" s="9"/>
      <c r="AI37" s="9"/>
      <c r="AJ37" s="127"/>
      <c r="AK37" s="8"/>
      <c r="AL37" s="4"/>
      <c r="AM37" s="19"/>
      <c r="AN37" s="157"/>
      <c r="AO37" s="158">
        <f t="shared" si="3"/>
        <v>50</v>
      </c>
      <c r="AP37" s="270">
        <f t="shared" si="4"/>
        <v>2</v>
      </c>
      <c r="AQ37" s="16"/>
    </row>
    <row r="38" spans="1:43" ht="15" customHeight="1" x14ac:dyDescent="0.2">
      <c r="A38" s="55"/>
      <c r="B38" s="20">
        <v>16</v>
      </c>
      <c r="C38" s="27" t="s">
        <v>43</v>
      </c>
      <c r="D38" s="99" t="s">
        <v>208</v>
      </c>
      <c r="E38" s="13">
        <v>25</v>
      </c>
      <c r="F38" s="127"/>
      <c r="G38" s="127"/>
      <c r="H38" s="4"/>
      <c r="I38" s="4"/>
      <c r="J38" s="4"/>
      <c r="K38" s="4"/>
      <c r="L38" s="4"/>
      <c r="M38" s="4"/>
      <c r="N38" s="4"/>
      <c r="O38" s="4"/>
      <c r="P38" s="127"/>
      <c r="Q38" s="4"/>
      <c r="R38" s="127">
        <v>25</v>
      </c>
      <c r="S38" s="127">
        <f t="shared" si="27"/>
        <v>25</v>
      </c>
      <c r="T38" s="127">
        <f t="shared" si="28"/>
        <v>50</v>
      </c>
      <c r="U38" s="21" t="s">
        <v>114</v>
      </c>
      <c r="V38" s="70">
        <f t="shared" si="29"/>
        <v>2</v>
      </c>
      <c r="W38" s="18"/>
      <c r="X38" s="10"/>
      <c r="Y38" s="127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127"/>
      <c r="AK38" s="8"/>
      <c r="AL38" s="4"/>
      <c r="AM38" s="19"/>
      <c r="AN38" s="157"/>
      <c r="AO38" s="158">
        <f t="shared" si="3"/>
        <v>50</v>
      </c>
      <c r="AP38" s="270">
        <f t="shared" si="4"/>
        <v>2</v>
      </c>
      <c r="AQ38" s="16"/>
    </row>
    <row r="39" spans="1:43" ht="15" customHeight="1" x14ac:dyDescent="0.2">
      <c r="A39" s="55"/>
      <c r="B39" s="12">
        <v>17</v>
      </c>
      <c r="C39" s="27" t="s">
        <v>43</v>
      </c>
      <c r="D39" s="99" t="s">
        <v>98</v>
      </c>
      <c r="E39" s="13">
        <v>15</v>
      </c>
      <c r="F39" s="127"/>
      <c r="G39" s="127"/>
      <c r="H39" s="4"/>
      <c r="I39" s="4"/>
      <c r="J39" s="4"/>
      <c r="K39" s="4"/>
      <c r="L39" s="4"/>
      <c r="M39" s="4"/>
      <c r="N39" s="4"/>
      <c r="O39" s="4"/>
      <c r="P39" s="127"/>
      <c r="Q39" s="4"/>
      <c r="R39" s="127">
        <v>10</v>
      </c>
      <c r="S39" s="127">
        <f t="shared" si="27"/>
        <v>15</v>
      </c>
      <c r="T39" s="127">
        <f t="shared" si="28"/>
        <v>25</v>
      </c>
      <c r="U39" s="21" t="s">
        <v>27</v>
      </c>
      <c r="V39" s="70">
        <f t="shared" si="29"/>
        <v>1</v>
      </c>
      <c r="W39" s="18"/>
      <c r="X39" s="10"/>
      <c r="Y39" s="127"/>
      <c r="Z39" s="10"/>
      <c r="AA39" s="14"/>
      <c r="AB39" s="10"/>
      <c r="AC39" s="10"/>
      <c r="AD39" s="10"/>
      <c r="AE39" s="9"/>
      <c r="AF39" s="9"/>
      <c r="AG39" s="9"/>
      <c r="AH39" s="9"/>
      <c r="AI39" s="9"/>
      <c r="AJ39" s="127"/>
      <c r="AK39" s="8"/>
      <c r="AL39" s="4"/>
      <c r="AM39" s="19"/>
      <c r="AN39" s="157"/>
      <c r="AO39" s="158">
        <f t="shared" si="3"/>
        <v>25</v>
      </c>
      <c r="AP39" s="270">
        <f t="shared" si="4"/>
        <v>1</v>
      </c>
      <c r="AQ39" s="16"/>
    </row>
    <row r="40" spans="1:43" ht="15" customHeight="1" x14ac:dyDescent="0.2">
      <c r="A40" s="37"/>
      <c r="B40" s="20">
        <v>18</v>
      </c>
      <c r="C40" s="27" t="s">
        <v>43</v>
      </c>
      <c r="D40" s="99" t="s">
        <v>99</v>
      </c>
      <c r="E40" s="13">
        <v>15</v>
      </c>
      <c r="F40" s="127"/>
      <c r="G40" s="127"/>
      <c r="H40" s="4"/>
      <c r="I40" s="4"/>
      <c r="J40" s="4"/>
      <c r="K40" s="4"/>
      <c r="L40" s="4"/>
      <c r="M40" s="4"/>
      <c r="N40" s="4"/>
      <c r="O40" s="4"/>
      <c r="P40" s="127"/>
      <c r="Q40" s="4"/>
      <c r="R40" s="127">
        <v>10</v>
      </c>
      <c r="S40" s="127">
        <f t="shared" si="27"/>
        <v>15</v>
      </c>
      <c r="T40" s="127">
        <f t="shared" si="28"/>
        <v>25</v>
      </c>
      <c r="U40" s="21" t="s">
        <v>27</v>
      </c>
      <c r="V40" s="70">
        <f t="shared" si="29"/>
        <v>1</v>
      </c>
      <c r="W40" s="18"/>
      <c r="X40" s="127"/>
      <c r="Y40" s="159"/>
      <c r="Z40" s="10"/>
      <c r="AA40" s="10"/>
      <c r="AB40" s="10"/>
      <c r="AC40" s="10"/>
      <c r="AD40" s="10"/>
      <c r="AE40" s="9"/>
      <c r="AF40" s="9"/>
      <c r="AG40" s="9"/>
      <c r="AH40" s="9"/>
      <c r="AI40" s="9"/>
      <c r="AJ40" s="127"/>
      <c r="AK40" s="8"/>
      <c r="AL40" s="4"/>
      <c r="AM40" s="19"/>
      <c r="AN40" s="157"/>
      <c r="AO40" s="158">
        <f t="shared" si="3"/>
        <v>25</v>
      </c>
      <c r="AP40" s="270">
        <f t="shared" si="4"/>
        <v>1</v>
      </c>
      <c r="AQ40" s="16"/>
    </row>
    <row r="41" spans="1:43" ht="15" customHeight="1" x14ac:dyDescent="0.2">
      <c r="A41" s="37"/>
      <c r="B41" s="12">
        <v>19</v>
      </c>
      <c r="C41" s="27" t="s">
        <v>43</v>
      </c>
      <c r="D41" s="99" t="s">
        <v>209</v>
      </c>
      <c r="E41" s="13">
        <v>15</v>
      </c>
      <c r="F41" s="127"/>
      <c r="G41" s="127"/>
      <c r="H41" s="4"/>
      <c r="I41" s="4"/>
      <c r="J41" s="4"/>
      <c r="K41" s="4"/>
      <c r="L41" s="4"/>
      <c r="M41" s="4"/>
      <c r="N41" s="4"/>
      <c r="O41" s="4"/>
      <c r="P41" s="127"/>
      <c r="Q41" s="4"/>
      <c r="R41" s="127">
        <v>35</v>
      </c>
      <c r="S41" s="127">
        <f t="shared" si="27"/>
        <v>15</v>
      </c>
      <c r="T41" s="127">
        <f t="shared" si="28"/>
        <v>50</v>
      </c>
      <c r="U41" s="21" t="s">
        <v>27</v>
      </c>
      <c r="V41" s="70">
        <f t="shared" si="29"/>
        <v>2</v>
      </c>
      <c r="W41" s="13"/>
      <c r="X41" s="127"/>
      <c r="Y41" s="127"/>
      <c r="Z41" s="4"/>
      <c r="AA41" s="4"/>
      <c r="AB41" s="4"/>
      <c r="AC41" s="4"/>
      <c r="AD41" s="4"/>
      <c r="AE41" s="4"/>
      <c r="AF41" s="4"/>
      <c r="AG41" s="4"/>
      <c r="AH41" s="127"/>
      <c r="AI41" s="4"/>
      <c r="AJ41" s="127"/>
      <c r="AK41" s="127"/>
      <c r="AL41" s="127"/>
      <c r="AM41" s="21"/>
      <c r="AN41" s="70"/>
      <c r="AO41" s="158">
        <f t="shared" ref="AO41:AO50" si="30">T41+AL41</f>
        <v>50</v>
      </c>
      <c r="AP41" s="270">
        <f t="shared" ref="AP41:AP50" si="31">V41+AN41</f>
        <v>2</v>
      </c>
      <c r="AQ41" s="16"/>
    </row>
    <row r="42" spans="1:43" ht="15" customHeight="1" x14ac:dyDescent="0.2">
      <c r="A42" s="37"/>
      <c r="B42" s="20">
        <v>20</v>
      </c>
      <c r="C42" s="27" t="s">
        <v>43</v>
      </c>
      <c r="D42" s="99" t="s">
        <v>210</v>
      </c>
      <c r="E42" s="13"/>
      <c r="F42" s="123"/>
      <c r="G42" s="127"/>
      <c r="H42" s="14"/>
      <c r="I42" s="14"/>
      <c r="J42" s="14"/>
      <c r="K42" s="14"/>
      <c r="L42" s="14"/>
      <c r="M42" s="4"/>
      <c r="N42" s="4"/>
      <c r="O42" s="4"/>
      <c r="P42" s="127"/>
      <c r="Q42" s="4"/>
      <c r="R42" s="127"/>
      <c r="S42" s="124"/>
      <c r="T42" s="127"/>
      <c r="U42" s="21"/>
      <c r="V42" s="70"/>
      <c r="W42" s="13">
        <v>10</v>
      </c>
      <c r="X42" s="127"/>
      <c r="Y42" s="127"/>
      <c r="Z42" s="4"/>
      <c r="AA42" s="4"/>
      <c r="AB42" s="4"/>
      <c r="AC42" s="4"/>
      <c r="AD42" s="4"/>
      <c r="AE42" s="4"/>
      <c r="AF42" s="4"/>
      <c r="AG42" s="4"/>
      <c r="AH42" s="127"/>
      <c r="AI42" s="4"/>
      <c r="AJ42" s="127">
        <v>40</v>
      </c>
      <c r="AK42" s="127">
        <f t="shared" ref="AK42:AK44" si="32">SUM(W42:AH42)</f>
        <v>10</v>
      </c>
      <c r="AL42" s="127">
        <f t="shared" ref="AL42:AL44" si="33">SUM(W42:AJ42)</f>
        <v>50</v>
      </c>
      <c r="AM42" s="21" t="s">
        <v>114</v>
      </c>
      <c r="AN42" s="70">
        <f t="shared" ref="AN42:AN44" si="34">IF(AL42=0,0,IF(AL42&lt;25,0.5,TRUNC(AL42/25)))</f>
        <v>2</v>
      </c>
      <c r="AO42" s="158">
        <f t="shared" si="30"/>
        <v>50</v>
      </c>
      <c r="AP42" s="270">
        <f t="shared" si="31"/>
        <v>2</v>
      </c>
      <c r="AQ42" s="16"/>
    </row>
    <row r="43" spans="1:43" ht="15" customHeight="1" x14ac:dyDescent="0.2">
      <c r="A43" s="37"/>
      <c r="B43" s="12">
        <v>21</v>
      </c>
      <c r="C43" s="27" t="s">
        <v>43</v>
      </c>
      <c r="D43" s="99" t="s">
        <v>100</v>
      </c>
      <c r="E43" s="13"/>
      <c r="F43" s="123"/>
      <c r="G43" s="127"/>
      <c r="H43" s="14"/>
      <c r="I43" s="14"/>
      <c r="J43" s="14"/>
      <c r="K43" s="14"/>
      <c r="L43" s="14"/>
      <c r="M43" s="4"/>
      <c r="N43" s="4"/>
      <c r="O43" s="4"/>
      <c r="P43" s="127"/>
      <c r="Q43" s="4"/>
      <c r="R43" s="127"/>
      <c r="S43" s="124"/>
      <c r="T43" s="127"/>
      <c r="U43" s="21"/>
      <c r="V43" s="70"/>
      <c r="W43" s="13">
        <v>15</v>
      </c>
      <c r="X43" s="127"/>
      <c r="Y43" s="127"/>
      <c r="Z43" s="4"/>
      <c r="AA43" s="4"/>
      <c r="AB43" s="4"/>
      <c r="AC43" s="4"/>
      <c r="AD43" s="4"/>
      <c r="AE43" s="4"/>
      <c r="AF43" s="4"/>
      <c r="AG43" s="4"/>
      <c r="AH43" s="127"/>
      <c r="AI43" s="4"/>
      <c r="AJ43" s="127">
        <v>10</v>
      </c>
      <c r="AK43" s="127">
        <f t="shared" si="32"/>
        <v>15</v>
      </c>
      <c r="AL43" s="127">
        <f t="shared" si="33"/>
        <v>25</v>
      </c>
      <c r="AM43" s="21" t="s">
        <v>27</v>
      </c>
      <c r="AN43" s="70">
        <f t="shared" si="34"/>
        <v>1</v>
      </c>
      <c r="AO43" s="158">
        <f t="shared" si="30"/>
        <v>25</v>
      </c>
      <c r="AP43" s="270">
        <f t="shared" si="31"/>
        <v>1</v>
      </c>
      <c r="AQ43" s="16"/>
    </row>
    <row r="44" spans="1:43" s="17" customFormat="1" ht="15" customHeight="1" x14ac:dyDescent="0.2">
      <c r="A44" s="55"/>
      <c r="B44" s="20">
        <v>22</v>
      </c>
      <c r="C44" s="27" t="s">
        <v>43</v>
      </c>
      <c r="D44" s="99" t="s">
        <v>101</v>
      </c>
      <c r="E44" s="18"/>
      <c r="F44" s="127"/>
      <c r="G44" s="159"/>
      <c r="H44" s="10"/>
      <c r="I44" s="10"/>
      <c r="J44" s="10"/>
      <c r="K44" s="10"/>
      <c r="L44" s="10"/>
      <c r="M44" s="9"/>
      <c r="N44" s="9"/>
      <c r="O44" s="9"/>
      <c r="P44" s="9"/>
      <c r="Q44" s="9"/>
      <c r="R44" s="127"/>
      <c r="S44" s="8"/>
      <c r="T44" s="4"/>
      <c r="U44" s="34"/>
      <c r="V44" s="153"/>
      <c r="W44" s="13">
        <v>15</v>
      </c>
      <c r="X44" s="127"/>
      <c r="Y44" s="127"/>
      <c r="Z44" s="4"/>
      <c r="AA44" s="4"/>
      <c r="AB44" s="4"/>
      <c r="AC44" s="4"/>
      <c r="AD44" s="4"/>
      <c r="AE44" s="4"/>
      <c r="AF44" s="4"/>
      <c r="AG44" s="4"/>
      <c r="AH44" s="127"/>
      <c r="AI44" s="4"/>
      <c r="AJ44" s="127">
        <v>10</v>
      </c>
      <c r="AK44" s="127">
        <f t="shared" si="32"/>
        <v>15</v>
      </c>
      <c r="AL44" s="127">
        <f t="shared" si="33"/>
        <v>25</v>
      </c>
      <c r="AM44" s="21" t="s">
        <v>27</v>
      </c>
      <c r="AN44" s="70">
        <f t="shared" si="34"/>
        <v>1</v>
      </c>
      <c r="AO44" s="158">
        <f t="shared" si="30"/>
        <v>25</v>
      </c>
      <c r="AP44" s="270">
        <f t="shared" si="31"/>
        <v>1</v>
      </c>
      <c r="AQ44" s="16"/>
    </row>
    <row r="45" spans="1:43" ht="15" customHeight="1" x14ac:dyDescent="0.2">
      <c r="A45" s="55"/>
      <c r="B45" s="12">
        <v>23</v>
      </c>
      <c r="C45" s="27" t="s">
        <v>43</v>
      </c>
      <c r="D45" s="99" t="s">
        <v>36</v>
      </c>
      <c r="E45" s="13">
        <v>15</v>
      </c>
      <c r="F45" s="127"/>
      <c r="G45" s="127"/>
      <c r="H45" s="4"/>
      <c r="I45" s="4"/>
      <c r="J45" s="4"/>
      <c r="K45" s="4"/>
      <c r="L45" s="4"/>
      <c r="M45" s="4"/>
      <c r="N45" s="4"/>
      <c r="O45" s="4"/>
      <c r="P45" s="127"/>
      <c r="Q45" s="4"/>
      <c r="R45" s="127">
        <v>10</v>
      </c>
      <c r="S45" s="127">
        <f t="shared" ref="S45" si="35">SUM(E45:P45)</f>
        <v>15</v>
      </c>
      <c r="T45" s="127">
        <f t="shared" ref="T45" si="36">SUM(E45:R45)</f>
        <v>25</v>
      </c>
      <c r="U45" s="21" t="s">
        <v>27</v>
      </c>
      <c r="V45" s="70">
        <f t="shared" ref="V45" si="37">IF(T45=0,0,IF(T45&lt;25,0.5,TRUNC(T45/25)))</f>
        <v>1</v>
      </c>
      <c r="W45" s="18"/>
      <c r="X45" s="10"/>
      <c r="Y45" s="127"/>
      <c r="Z45" s="10"/>
      <c r="AA45" s="10"/>
      <c r="AB45" s="10"/>
      <c r="AC45" s="10"/>
      <c r="AD45" s="10"/>
      <c r="AE45" s="9"/>
      <c r="AF45" s="9"/>
      <c r="AG45" s="9"/>
      <c r="AH45" s="9"/>
      <c r="AI45" s="9"/>
      <c r="AJ45" s="127"/>
      <c r="AK45" s="8"/>
      <c r="AL45" s="4"/>
      <c r="AM45" s="19"/>
      <c r="AN45" s="157"/>
      <c r="AO45" s="158">
        <f t="shared" si="30"/>
        <v>25</v>
      </c>
      <c r="AP45" s="270">
        <f t="shared" si="31"/>
        <v>1</v>
      </c>
      <c r="AQ45" s="16"/>
    </row>
    <row r="46" spans="1:43" ht="15" customHeight="1" x14ac:dyDescent="0.2">
      <c r="A46" s="55"/>
      <c r="B46" s="20">
        <v>24</v>
      </c>
      <c r="C46" s="27" t="s">
        <v>43</v>
      </c>
      <c r="D46" s="99" t="s">
        <v>60</v>
      </c>
      <c r="E46" s="18"/>
      <c r="F46" s="127"/>
      <c r="G46" s="127"/>
      <c r="H46" s="9"/>
      <c r="I46" s="9"/>
      <c r="J46" s="9"/>
      <c r="K46" s="9"/>
      <c r="L46" s="9"/>
      <c r="M46" s="9"/>
      <c r="N46" s="9"/>
      <c r="O46" s="9"/>
      <c r="P46" s="9"/>
      <c r="Q46" s="9"/>
      <c r="R46" s="127"/>
      <c r="S46" s="8"/>
      <c r="T46" s="4"/>
      <c r="U46" s="23"/>
      <c r="V46" s="153"/>
      <c r="W46" s="13">
        <v>10</v>
      </c>
      <c r="X46" s="127"/>
      <c r="Y46" s="127"/>
      <c r="Z46" s="4"/>
      <c r="AA46" s="4"/>
      <c r="AB46" s="4"/>
      <c r="AC46" s="4"/>
      <c r="AD46" s="4"/>
      <c r="AE46" s="4"/>
      <c r="AF46" s="4"/>
      <c r="AG46" s="4"/>
      <c r="AH46" s="127"/>
      <c r="AI46" s="4"/>
      <c r="AJ46" s="127">
        <v>15</v>
      </c>
      <c r="AK46" s="127">
        <f t="shared" ref="AK46:AK55" si="38">SUM(W46:AH46)</f>
        <v>10</v>
      </c>
      <c r="AL46" s="127">
        <f t="shared" ref="AL46:AL55" si="39">SUM(W46:AJ46)</f>
        <v>25</v>
      </c>
      <c r="AM46" s="21" t="s">
        <v>27</v>
      </c>
      <c r="AN46" s="70">
        <f t="shared" ref="AN46:AN55" si="40">IF(AL46=0,0,IF(AL46&lt;25,0.5,TRUNC(AL46/25)))</f>
        <v>1</v>
      </c>
      <c r="AO46" s="158">
        <f t="shared" si="30"/>
        <v>25</v>
      </c>
      <c r="AP46" s="270">
        <f>V46+AN46</f>
        <v>1</v>
      </c>
      <c r="AQ46" s="16"/>
    </row>
    <row r="47" spans="1:43" ht="15" customHeight="1" x14ac:dyDescent="0.2">
      <c r="A47" s="55"/>
      <c r="B47" s="12">
        <v>25</v>
      </c>
      <c r="C47" s="27" t="s">
        <v>43</v>
      </c>
      <c r="D47" s="99" t="s">
        <v>211</v>
      </c>
      <c r="E47" s="18"/>
      <c r="F47" s="127"/>
      <c r="G47" s="127"/>
      <c r="H47" s="9"/>
      <c r="I47" s="4"/>
      <c r="J47" s="9"/>
      <c r="K47" s="9"/>
      <c r="L47" s="9"/>
      <c r="M47" s="9"/>
      <c r="N47" s="9"/>
      <c r="O47" s="9"/>
      <c r="P47" s="9"/>
      <c r="Q47" s="9"/>
      <c r="R47" s="127"/>
      <c r="S47" s="8"/>
      <c r="T47" s="4"/>
      <c r="U47" s="19"/>
      <c r="V47" s="153"/>
      <c r="W47" s="13">
        <v>10</v>
      </c>
      <c r="X47" s="127"/>
      <c r="Y47" s="127"/>
      <c r="Z47" s="4"/>
      <c r="AA47" s="4"/>
      <c r="AB47" s="4"/>
      <c r="AC47" s="4"/>
      <c r="AD47" s="4"/>
      <c r="AE47" s="4"/>
      <c r="AF47" s="4"/>
      <c r="AG47" s="4"/>
      <c r="AH47" s="127"/>
      <c r="AI47" s="4"/>
      <c r="AJ47" s="127">
        <v>15</v>
      </c>
      <c r="AK47" s="127">
        <f t="shared" si="38"/>
        <v>10</v>
      </c>
      <c r="AL47" s="127">
        <f t="shared" si="39"/>
        <v>25</v>
      </c>
      <c r="AM47" s="21" t="s">
        <v>27</v>
      </c>
      <c r="AN47" s="70">
        <f t="shared" si="40"/>
        <v>1</v>
      </c>
      <c r="AO47" s="158">
        <f t="shared" si="30"/>
        <v>25</v>
      </c>
      <c r="AP47" s="270">
        <f t="shared" si="31"/>
        <v>1</v>
      </c>
      <c r="AQ47" s="16"/>
    </row>
    <row r="48" spans="1:43" s="17" customFormat="1" ht="15" customHeight="1" x14ac:dyDescent="0.2">
      <c r="A48" s="55"/>
      <c r="B48" s="20">
        <v>26</v>
      </c>
      <c r="C48" s="27" t="s">
        <v>43</v>
      </c>
      <c r="D48" s="99" t="s">
        <v>215</v>
      </c>
      <c r="E48" s="211">
        <v>25</v>
      </c>
      <c r="F48" s="212"/>
      <c r="G48" s="212">
        <v>10</v>
      </c>
      <c r="H48" s="4"/>
      <c r="I48" s="4"/>
      <c r="J48" s="4"/>
      <c r="K48" s="4">
        <v>10</v>
      </c>
      <c r="L48" s="4"/>
      <c r="M48" s="4"/>
      <c r="N48" s="4"/>
      <c r="O48" s="4"/>
      <c r="P48" s="127"/>
      <c r="Q48" s="4"/>
      <c r="R48" s="127">
        <v>5</v>
      </c>
      <c r="S48" s="127">
        <f t="shared" ref="S48" si="41">SUM(E48:P48)</f>
        <v>45</v>
      </c>
      <c r="T48" s="127">
        <f t="shared" ref="T48" si="42">SUM(E48:R48)</f>
        <v>50</v>
      </c>
      <c r="U48" s="21" t="s">
        <v>27</v>
      </c>
      <c r="V48" s="70">
        <f t="shared" ref="V48" si="43">IF(T48=0,0,IF(T48&lt;25,0.5,TRUNC(T48/25)))</f>
        <v>2</v>
      </c>
      <c r="W48" s="211"/>
      <c r="X48" s="212"/>
      <c r="Y48" s="212"/>
      <c r="Z48" s="4"/>
      <c r="AA48" s="4"/>
      <c r="AB48" s="4"/>
      <c r="AC48" s="4"/>
      <c r="AD48" s="4"/>
      <c r="AE48" s="4"/>
      <c r="AF48" s="4"/>
      <c r="AG48" s="4"/>
      <c r="AH48" s="127"/>
      <c r="AI48" s="4"/>
      <c r="AJ48" s="127"/>
      <c r="AK48" s="127"/>
      <c r="AL48" s="127"/>
      <c r="AM48" s="21"/>
      <c r="AN48" s="70"/>
      <c r="AO48" s="158">
        <f t="shared" si="30"/>
        <v>50</v>
      </c>
      <c r="AP48" s="270">
        <f t="shared" si="31"/>
        <v>2</v>
      </c>
      <c r="AQ48" s="16"/>
    </row>
    <row r="49" spans="1:43" ht="15" customHeight="1" x14ac:dyDescent="0.2">
      <c r="A49" s="55"/>
      <c r="B49" s="12">
        <v>27</v>
      </c>
      <c r="C49" s="27" t="s">
        <v>43</v>
      </c>
      <c r="D49" s="99" t="s">
        <v>102</v>
      </c>
      <c r="E49" s="18"/>
      <c r="F49" s="127"/>
      <c r="G49" s="127"/>
      <c r="H49" s="9"/>
      <c r="I49" s="9"/>
      <c r="J49" s="9"/>
      <c r="K49" s="9"/>
      <c r="L49" s="9"/>
      <c r="M49" s="9"/>
      <c r="N49" s="9"/>
      <c r="O49" s="9"/>
      <c r="P49" s="9"/>
      <c r="Q49" s="9"/>
      <c r="R49" s="127"/>
      <c r="S49" s="8"/>
      <c r="T49" s="4"/>
      <c r="U49" s="23"/>
      <c r="V49" s="153"/>
      <c r="W49" s="211">
        <v>20</v>
      </c>
      <c r="X49" s="212"/>
      <c r="Y49" s="212">
        <v>10</v>
      </c>
      <c r="Z49" s="25"/>
      <c r="AA49" s="25"/>
      <c r="AB49" s="25"/>
      <c r="AC49" s="25">
        <v>20</v>
      </c>
      <c r="AD49" s="25"/>
      <c r="AE49" s="4"/>
      <c r="AF49" s="4"/>
      <c r="AG49" s="4"/>
      <c r="AH49" s="127"/>
      <c r="AI49" s="4"/>
      <c r="AJ49" s="127">
        <v>25</v>
      </c>
      <c r="AK49" s="127">
        <f t="shared" si="38"/>
        <v>50</v>
      </c>
      <c r="AL49" s="127">
        <f t="shared" si="39"/>
        <v>75</v>
      </c>
      <c r="AM49" s="21" t="s">
        <v>114</v>
      </c>
      <c r="AN49" s="70">
        <f t="shared" si="40"/>
        <v>3</v>
      </c>
      <c r="AO49" s="158">
        <f t="shared" si="30"/>
        <v>75</v>
      </c>
      <c r="AP49" s="270">
        <f t="shared" si="31"/>
        <v>3</v>
      </c>
      <c r="AQ49" s="16"/>
    </row>
    <row r="50" spans="1:43" ht="15" customHeight="1" x14ac:dyDescent="0.2">
      <c r="A50" s="55"/>
      <c r="B50" s="20">
        <v>28</v>
      </c>
      <c r="C50" s="27" t="s">
        <v>43</v>
      </c>
      <c r="D50" s="99" t="s">
        <v>219</v>
      </c>
      <c r="E50" s="211">
        <v>20</v>
      </c>
      <c r="F50" s="212"/>
      <c r="G50" s="212">
        <v>10</v>
      </c>
      <c r="H50" s="25"/>
      <c r="I50" s="25"/>
      <c r="J50" s="25"/>
      <c r="K50" s="25">
        <v>20</v>
      </c>
      <c r="L50" s="25"/>
      <c r="M50" s="4"/>
      <c r="N50" s="4"/>
      <c r="O50" s="4"/>
      <c r="P50" s="127"/>
      <c r="Q50" s="4"/>
      <c r="R50" s="127"/>
      <c r="S50" s="127">
        <f t="shared" ref="S50" si="44">SUM(E50:P50)</f>
        <v>50</v>
      </c>
      <c r="T50" s="127">
        <f t="shared" ref="T50" si="45">SUM(E50:R50)</f>
        <v>50</v>
      </c>
      <c r="U50" s="21" t="s">
        <v>27</v>
      </c>
      <c r="V50" s="70">
        <f t="shared" ref="V50" si="46">IF(T50=0,0,IF(T50&lt;25,0.5,TRUNC(T50/25)))</f>
        <v>2</v>
      </c>
      <c r="W50" s="211"/>
      <c r="X50" s="212"/>
      <c r="Y50" s="212"/>
      <c r="Z50" s="25"/>
      <c r="AA50" s="25"/>
      <c r="AB50" s="25"/>
      <c r="AC50" s="25"/>
      <c r="AD50" s="25"/>
      <c r="AE50" s="4"/>
      <c r="AF50" s="4"/>
      <c r="AG50" s="4"/>
      <c r="AH50" s="127"/>
      <c r="AI50" s="4"/>
      <c r="AJ50" s="127"/>
      <c r="AK50" s="127"/>
      <c r="AL50" s="127"/>
      <c r="AM50" s="21"/>
      <c r="AN50" s="70"/>
      <c r="AO50" s="158">
        <f t="shared" si="30"/>
        <v>50</v>
      </c>
      <c r="AP50" s="270">
        <f t="shared" si="31"/>
        <v>2</v>
      </c>
      <c r="AQ50" s="16"/>
    </row>
    <row r="51" spans="1:43" ht="15" customHeight="1" x14ac:dyDescent="0.2">
      <c r="A51" s="55"/>
      <c r="B51" s="12">
        <v>29</v>
      </c>
      <c r="C51" s="27" t="s">
        <v>43</v>
      </c>
      <c r="D51" s="99" t="s">
        <v>103</v>
      </c>
      <c r="E51" s="18"/>
      <c r="F51" s="127"/>
      <c r="G51" s="127"/>
      <c r="H51" s="9"/>
      <c r="I51" s="4"/>
      <c r="J51" s="9"/>
      <c r="K51" s="9"/>
      <c r="L51" s="9"/>
      <c r="M51" s="9"/>
      <c r="N51" s="9"/>
      <c r="O51" s="9"/>
      <c r="P51" s="9"/>
      <c r="Q51" s="9"/>
      <c r="R51" s="127"/>
      <c r="S51" s="8"/>
      <c r="T51" s="4"/>
      <c r="U51" s="19"/>
      <c r="V51" s="153"/>
      <c r="W51" s="211">
        <v>15</v>
      </c>
      <c r="X51" s="212"/>
      <c r="Y51" s="212">
        <v>10</v>
      </c>
      <c r="Z51" s="25"/>
      <c r="AA51" s="25"/>
      <c r="AB51" s="25"/>
      <c r="AC51" s="25">
        <v>20</v>
      </c>
      <c r="AD51" s="25"/>
      <c r="AE51" s="4"/>
      <c r="AF51" s="4"/>
      <c r="AG51" s="4"/>
      <c r="AH51" s="127"/>
      <c r="AI51" s="4"/>
      <c r="AJ51" s="127">
        <v>30</v>
      </c>
      <c r="AK51" s="127">
        <f t="shared" si="38"/>
        <v>45</v>
      </c>
      <c r="AL51" s="127">
        <f t="shared" si="39"/>
        <v>75</v>
      </c>
      <c r="AM51" s="21" t="s">
        <v>114</v>
      </c>
      <c r="AN51" s="70">
        <f t="shared" si="40"/>
        <v>3</v>
      </c>
      <c r="AO51" s="158">
        <f t="shared" si="3"/>
        <v>75</v>
      </c>
      <c r="AP51" s="270">
        <f t="shared" si="4"/>
        <v>3</v>
      </c>
      <c r="AQ51" s="16"/>
    </row>
    <row r="52" spans="1:43" ht="15" customHeight="1" x14ac:dyDescent="0.2">
      <c r="A52" s="37"/>
      <c r="B52" s="20">
        <v>30</v>
      </c>
      <c r="C52" s="27" t="s">
        <v>43</v>
      </c>
      <c r="D52" s="99" t="s">
        <v>107</v>
      </c>
      <c r="E52" s="18"/>
      <c r="F52" s="127"/>
      <c r="G52" s="127"/>
      <c r="H52" s="9"/>
      <c r="I52" s="9"/>
      <c r="J52" s="9"/>
      <c r="K52" s="9"/>
      <c r="L52" s="9"/>
      <c r="M52" s="9"/>
      <c r="N52" s="9"/>
      <c r="O52" s="9"/>
      <c r="P52" s="9"/>
      <c r="Q52" s="9"/>
      <c r="R52" s="127"/>
      <c r="S52" s="8"/>
      <c r="T52" s="4"/>
      <c r="U52" s="19"/>
      <c r="V52" s="153"/>
      <c r="W52" s="211">
        <v>15</v>
      </c>
      <c r="X52" s="212"/>
      <c r="Y52" s="212">
        <v>10</v>
      </c>
      <c r="Z52" s="4"/>
      <c r="AA52" s="4"/>
      <c r="AB52" s="4"/>
      <c r="AC52" s="4">
        <v>20</v>
      </c>
      <c r="AD52" s="4"/>
      <c r="AE52" s="4"/>
      <c r="AF52" s="4"/>
      <c r="AG52" s="4"/>
      <c r="AH52" s="127"/>
      <c r="AI52" s="4"/>
      <c r="AJ52" s="127">
        <v>30</v>
      </c>
      <c r="AK52" s="127">
        <f t="shared" si="38"/>
        <v>45</v>
      </c>
      <c r="AL52" s="127">
        <f t="shared" si="39"/>
        <v>75</v>
      </c>
      <c r="AM52" s="21" t="s">
        <v>114</v>
      </c>
      <c r="AN52" s="70">
        <f t="shared" si="40"/>
        <v>3</v>
      </c>
      <c r="AO52" s="158">
        <f t="shared" si="3"/>
        <v>75</v>
      </c>
      <c r="AP52" s="270">
        <f t="shared" si="4"/>
        <v>3</v>
      </c>
      <c r="AQ52" s="16"/>
    </row>
    <row r="53" spans="1:43" ht="15" customHeight="1" x14ac:dyDescent="0.2">
      <c r="A53" s="37"/>
      <c r="B53" s="12">
        <v>31</v>
      </c>
      <c r="C53" s="27" t="s">
        <v>43</v>
      </c>
      <c r="D53" s="99" t="s">
        <v>108</v>
      </c>
      <c r="E53" s="18"/>
      <c r="F53" s="127"/>
      <c r="G53" s="127"/>
      <c r="H53" s="9"/>
      <c r="I53" s="9"/>
      <c r="J53" s="9"/>
      <c r="K53" s="9"/>
      <c r="L53" s="9"/>
      <c r="M53" s="9"/>
      <c r="N53" s="9"/>
      <c r="O53" s="9"/>
      <c r="P53" s="9"/>
      <c r="Q53" s="9"/>
      <c r="R53" s="127"/>
      <c r="S53" s="8"/>
      <c r="T53" s="4"/>
      <c r="U53" s="19"/>
      <c r="V53" s="153"/>
      <c r="W53" s="211">
        <v>20</v>
      </c>
      <c r="X53" s="212"/>
      <c r="Y53" s="212">
        <v>10</v>
      </c>
      <c r="Z53" s="4"/>
      <c r="AA53" s="4"/>
      <c r="AB53" s="4"/>
      <c r="AC53" s="4">
        <v>20</v>
      </c>
      <c r="AD53" s="4"/>
      <c r="AE53" s="4"/>
      <c r="AF53" s="4"/>
      <c r="AG53" s="4"/>
      <c r="AH53" s="127"/>
      <c r="AI53" s="4"/>
      <c r="AJ53" s="127">
        <v>25</v>
      </c>
      <c r="AK53" s="127">
        <f t="shared" si="38"/>
        <v>50</v>
      </c>
      <c r="AL53" s="127">
        <f t="shared" si="39"/>
        <v>75</v>
      </c>
      <c r="AM53" s="21" t="s">
        <v>114</v>
      </c>
      <c r="AN53" s="70">
        <f t="shared" si="40"/>
        <v>3</v>
      </c>
      <c r="AO53" s="158">
        <f t="shared" si="3"/>
        <v>75</v>
      </c>
      <c r="AP53" s="270">
        <f t="shared" si="4"/>
        <v>3</v>
      </c>
      <c r="AQ53" s="16"/>
    </row>
    <row r="54" spans="1:43" s="17" customFormat="1" ht="15" customHeight="1" x14ac:dyDescent="0.2">
      <c r="A54" s="37"/>
      <c r="B54" s="20">
        <v>32</v>
      </c>
      <c r="C54" s="27" t="s">
        <v>43</v>
      </c>
      <c r="D54" s="99" t="s">
        <v>118</v>
      </c>
      <c r="E54" s="18"/>
      <c r="F54" s="10"/>
      <c r="G54" s="127"/>
      <c r="H54" s="10"/>
      <c r="I54" s="10"/>
      <c r="J54" s="10"/>
      <c r="K54" s="10"/>
      <c r="L54" s="10"/>
      <c r="M54" s="9"/>
      <c r="N54" s="9"/>
      <c r="O54" s="9"/>
      <c r="P54" s="9"/>
      <c r="Q54" s="9"/>
      <c r="R54" s="127"/>
      <c r="S54" s="8"/>
      <c r="T54" s="4"/>
      <c r="U54" s="19"/>
      <c r="V54" s="153"/>
      <c r="W54" s="13">
        <v>15</v>
      </c>
      <c r="X54" s="127"/>
      <c r="Y54" s="127">
        <v>15</v>
      </c>
      <c r="Z54" s="4"/>
      <c r="AA54" s="4"/>
      <c r="AB54" s="4"/>
      <c r="AC54" s="4">
        <v>20</v>
      </c>
      <c r="AD54" s="4"/>
      <c r="AE54" s="4"/>
      <c r="AF54" s="4"/>
      <c r="AG54" s="4"/>
      <c r="AH54" s="127"/>
      <c r="AI54" s="4"/>
      <c r="AJ54" s="127"/>
      <c r="AK54" s="127">
        <f t="shared" si="38"/>
        <v>50</v>
      </c>
      <c r="AL54" s="8">
        <f>SUM(W54:AJ54)</f>
        <v>50</v>
      </c>
      <c r="AM54" s="21" t="s">
        <v>27</v>
      </c>
      <c r="AN54" s="70">
        <f t="shared" si="40"/>
        <v>2</v>
      </c>
      <c r="AO54" s="158">
        <f t="shared" si="3"/>
        <v>50</v>
      </c>
      <c r="AP54" s="270">
        <f t="shared" si="4"/>
        <v>2</v>
      </c>
      <c r="AQ54" s="16"/>
    </row>
    <row r="55" spans="1:43" s="17" customFormat="1" ht="15" customHeight="1" thickBot="1" x14ac:dyDescent="0.25">
      <c r="A55" s="55"/>
      <c r="B55" s="12">
        <v>33</v>
      </c>
      <c r="C55" s="197" t="s">
        <v>43</v>
      </c>
      <c r="D55" s="195" t="s">
        <v>122</v>
      </c>
      <c r="E55" s="167"/>
      <c r="F55" s="168"/>
      <c r="G55" s="198"/>
      <c r="H55" s="174"/>
      <c r="I55" s="174"/>
      <c r="J55" s="174"/>
      <c r="K55" s="174"/>
      <c r="L55" s="174"/>
      <c r="M55" s="169"/>
      <c r="N55" s="169"/>
      <c r="O55" s="169"/>
      <c r="P55" s="169"/>
      <c r="Q55" s="169"/>
      <c r="R55" s="168"/>
      <c r="S55" s="88"/>
      <c r="T55" s="170"/>
      <c r="U55" s="199"/>
      <c r="V55" s="193"/>
      <c r="W55" s="13">
        <v>15</v>
      </c>
      <c r="X55" s="127"/>
      <c r="Y55" s="127">
        <v>15</v>
      </c>
      <c r="Z55" s="4"/>
      <c r="AA55" s="4"/>
      <c r="AB55" s="4"/>
      <c r="AC55" s="4">
        <v>20</v>
      </c>
      <c r="AD55" s="4"/>
      <c r="AE55" s="4"/>
      <c r="AF55" s="4"/>
      <c r="AG55" s="4"/>
      <c r="AH55" s="127"/>
      <c r="AI55" s="4"/>
      <c r="AJ55" s="127"/>
      <c r="AK55" s="127">
        <f t="shared" si="38"/>
        <v>50</v>
      </c>
      <c r="AL55" s="8">
        <f t="shared" si="39"/>
        <v>50</v>
      </c>
      <c r="AM55" s="21" t="s">
        <v>27</v>
      </c>
      <c r="AN55" s="70">
        <f t="shared" si="40"/>
        <v>2</v>
      </c>
      <c r="AO55" s="177">
        <f t="shared" si="3"/>
        <v>50</v>
      </c>
      <c r="AP55" s="271">
        <f t="shared" si="4"/>
        <v>2</v>
      </c>
      <c r="AQ55" s="16"/>
    </row>
    <row r="56" spans="1:43" s="17" customFormat="1" ht="15" customHeight="1" thickBot="1" x14ac:dyDescent="0.25">
      <c r="A56" s="55"/>
      <c r="B56" s="415" t="s">
        <v>53</v>
      </c>
      <c r="C56" s="416"/>
      <c r="D56" s="421"/>
      <c r="E56" s="15">
        <f>SUM(E36:E55)</f>
        <v>170</v>
      </c>
      <c r="F56" s="15">
        <f t="shared" ref="F56:AP56" si="47">SUM(F36:F55)</f>
        <v>0</v>
      </c>
      <c r="G56" s="15">
        <f t="shared" si="47"/>
        <v>20</v>
      </c>
      <c r="H56" s="15">
        <f t="shared" si="47"/>
        <v>0</v>
      </c>
      <c r="I56" s="15">
        <f t="shared" si="47"/>
        <v>0</v>
      </c>
      <c r="J56" s="15">
        <f t="shared" si="47"/>
        <v>0</v>
      </c>
      <c r="K56" s="15">
        <f t="shared" si="47"/>
        <v>30</v>
      </c>
      <c r="L56" s="15">
        <f t="shared" si="47"/>
        <v>0</v>
      </c>
      <c r="M56" s="15">
        <f t="shared" si="47"/>
        <v>0</v>
      </c>
      <c r="N56" s="15">
        <f t="shared" si="47"/>
        <v>0</v>
      </c>
      <c r="O56" s="15">
        <f t="shared" si="47"/>
        <v>0</v>
      </c>
      <c r="P56" s="15">
        <f t="shared" si="47"/>
        <v>0</v>
      </c>
      <c r="Q56" s="15">
        <f t="shared" si="47"/>
        <v>0</v>
      </c>
      <c r="R56" s="15">
        <f t="shared" si="47"/>
        <v>155</v>
      </c>
      <c r="S56" s="15">
        <f t="shared" si="47"/>
        <v>220</v>
      </c>
      <c r="T56" s="15">
        <f t="shared" si="47"/>
        <v>375</v>
      </c>
      <c r="U56" s="15"/>
      <c r="V56" s="258">
        <f t="shared" si="47"/>
        <v>15</v>
      </c>
      <c r="W56" s="15">
        <f t="shared" si="47"/>
        <v>160</v>
      </c>
      <c r="X56" s="15">
        <f t="shared" si="47"/>
        <v>0</v>
      </c>
      <c r="Y56" s="15">
        <f t="shared" si="47"/>
        <v>70</v>
      </c>
      <c r="Z56" s="15">
        <f t="shared" si="47"/>
        <v>0</v>
      </c>
      <c r="AA56" s="15">
        <f t="shared" si="47"/>
        <v>0</v>
      </c>
      <c r="AB56" s="15">
        <f t="shared" si="47"/>
        <v>0</v>
      </c>
      <c r="AC56" s="15">
        <f t="shared" si="47"/>
        <v>120</v>
      </c>
      <c r="AD56" s="15">
        <f t="shared" si="47"/>
        <v>0</v>
      </c>
      <c r="AE56" s="15">
        <f t="shared" si="47"/>
        <v>0</v>
      </c>
      <c r="AF56" s="15">
        <f t="shared" si="47"/>
        <v>0</v>
      </c>
      <c r="AG56" s="15">
        <f t="shared" si="47"/>
        <v>0</v>
      </c>
      <c r="AH56" s="15">
        <f t="shared" si="47"/>
        <v>0</v>
      </c>
      <c r="AI56" s="15">
        <f t="shared" si="47"/>
        <v>0</v>
      </c>
      <c r="AJ56" s="15">
        <f t="shared" si="47"/>
        <v>200</v>
      </c>
      <c r="AK56" s="15">
        <f t="shared" si="47"/>
        <v>350</v>
      </c>
      <c r="AL56" s="15">
        <f t="shared" si="47"/>
        <v>550</v>
      </c>
      <c r="AM56" s="15"/>
      <c r="AN56" s="258">
        <f t="shared" si="47"/>
        <v>22</v>
      </c>
      <c r="AO56" s="15">
        <f t="shared" si="47"/>
        <v>925</v>
      </c>
      <c r="AP56" s="258">
        <f t="shared" si="47"/>
        <v>37</v>
      </c>
      <c r="AQ56" s="16"/>
    </row>
    <row r="57" spans="1:43" s="17" customFormat="1" ht="15" customHeight="1" thickBot="1" x14ac:dyDescent="0.25">
      <c r="A57" s="55"/>
      <c r="B57" s="418" t="s">
        <v>138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20"/>
      <c r="AQ57" s="16"/>
    </row>
    <row r="58" spans="1:43" ht="15" customHeight="1" thickBot="1" x14ac:dyDescent="0.25">
      <c r="A58" s="55"/>
      <c r="B58" s="20">
        <v>34</v>
      </c>
      <c r="C58" s="27" t="s">
        <v>43</v>
      </c>
      <c r="D58" s="99" t="s">
        <v>135</v>
      </c>
      <c r="E58" s="151"/>
      <c r="F58" s="124"/>
      <c r="G58" s="124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24"/>
      <c r="S58" s="8"/>
      <c r="T58" s="8"/>
      <c r="U58" s="23"/>
      <c r="V58" s="153"/>
      <c r="W58" s="13"/>
      <c r="X58" s="1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>
        <v>300</v>
      </c>
      <c r="AJ58" s="4"/>
      <c r="AK58" s="8">
        <f t="shared" ref="AK58" si="48">SUM(W58:AH58)</f>
        <v>0</v>
      </c>
      <c r="AL58" s="127">
        <f t="shared" ref="AL58" si="49">SUM(W58:AJ58)</f>
        <v>300</v>
      </c>
      <c r="AM58" s="21" t="s">
        <v>116</v>
      </c>
      <c r="AN58" s="70">
        <v>11</v>
      </c>
      <c r="AO58" s="158">
        <f t="shared" si="3"/>
        <v>300</v>
      </c>
      <c r="AP58" s="270">
        <f t="shared" si="4"/>
        <v>11</v>
      </c>
      <c r="AQ58" s="16"/>
    </row>
    <row r="59" spans="1:43" ht="15" customHeight="1" thickBot="1" x14ac:dyDescent="0.25">
      <c r="A59" s="55"/>
      <c r="B59" s="415" t="s">
        <v>53</v>
      </c>
      <c r="C59" s="416"/>
      <c r="D59" s="421"/>
      <c r="E59" s="15">
        <f>SUM(E58:E58)</f>
        <v>0</v>
      </c>
      <c r="F59" s="15">
        <f t="shared" ref="F59:AP59" si="50">SUM(F58:F58)</f>
        <v>0</v>
      </c>
      <c r="G59" s="15">
        <f t="shared" si="50"/>
        <v>0</v>
      </c>
      <c r="H59" s="15">
        <f t="shared" si="50"/>
        <v>0</v>
      </c>
      <c r="I59" s="15">
        <f t="shared" si="50"/>
        <v>0</v>
      </c>
      <c r="J59" s="15">
        <f t="shared" si="50"/>
        <v>0</v>
      </c>
      <c r="K59" s="15">
        <f t="shared" si="50"/>
        <v>0</v>
      </c>
      <c r="L59" s="15">
        <f t="shared" si="50"/>
        <v>0</v>
      </c>
      <c r="M59" s="15">
        <f t="shared" si="50"/>
        <v>0</v>
      </c>
      <c r="N59" s="15">
        <f t="shared" si="50"/>
        <v>0</v>
      </c>
      <c r="O59" s="15">
        <f t="shared" si="50"/>
        <v>0</v>
      </c>
      <c r="P59" s="15">
        <f t="shared" si="50"/>
        <v>0</v>
      </c>
      <c r="Q59" s="15">
        <f t="shared" si="50"/>
        <v>0</v>
      </c>
      <c r="R59" s="15">
        <f t="shared" si="50"/>
        <v>0</v>
      </c>
      <c r="S59" s="15">
        <f t="shared" si="50"/>
        <v>0</v>
      </c>
      <c r="T59" s="15">
        <f t="shared" si="50"/>
        <v>0</v>
      </c>
      <c r="U59" s="15"/>
      <c r="V59" s="258">
        <f t="shared" si="50"/>
        <v>0</v>
      </c>
      <c r="W59" s="15">
        <f t="shared" si="50"/>
        <v>0</v>
      </c>
      <c r="X59" s="15">
        <f t="shared" si="50"/>
        <v>0</v>
      </c>
      <c r="Y59" s="15">
        <f t="shared" si="50"/>
        <v>0</v>
      </c>
      <c r="Z59" s="15">
        <f t="shared" si="50"/>
        <v>0</v>
      </c>
      <c r="AA59" s="15">
        <f t="shared" si="50"/>
        <v>0</v>
      </c>
      <c r="AB59" s="15">
        <f t="shared" si="50"/>
        <v>0</v>
      </c>
      <c r="AC59" s="15">
        <f t="shared" si="50"/>
        <v>0</v>
      </c>
      <c r="AD59" s="15">
        <f t="shared" si="50"/>
        <v>0</v>
      </c>
      <c r="AE59" s="15">
        <f t="shared" si="50"/>
        <v>0</v>
      </c>
      <c r="AF59" s="15">
        <f t="shared" si="50"/>
        <v>0</v>
      </c>
      <c r="AG59" s="15">
        <f t="shared" si="50"/>
        <v>0</v>
      </c>
      <c r="AH59" s="15">
        <f t="shared" si="50"/>
        <v>0</v>
      </c>
      <c r="AI59" s="15">
        <f t="shared" si="50"/>
        <v>300</v>
      </c>
      <c r="AJ59" s="15">
        <f t="shared" si="50"/>
        <v>0</v>
      </c>
      <c r="AK59" s="15">
        <f t="shared" si="50"/>
        <v>0</v>
      </c>
      <c r="AL59" s="15">
        <f>SUM(AL58:AL58)</f>
        <v>300</v>
      </c>
      <c r="AM59" s="15"/>
      <c r="AN59" s="258">
        <f t="shared" si="50"/>
        <v>11</v>
      </c>
      <c r="AO59" s="15">
        <f t="shared" si="50"/>
        <v>300</v>
      </c>
      <c r="AP59" s="258">
        <f t="shared" si="50"/>
        <v>11</v>
      </c>
      <c r="AQ59" s="16"/>
    </row>
    <row r="60" spans="1:43" ht="13.5" thickBot="1" x14ac:dyDescent="0.25">
      <c r="B60" s="415" t="s">
        <v>53</v>
      </c>
      <c r="C60" s="416"/>
      <c r="D60" s="421"/>
      <c r="E60" s="15">
        <f>E23+E27+E34+E56+E59</f>
        <v>245</v>
      </c>
      <c r="F60" s="15">
        <f t="shared" ref="F60:AP60" si="51">F23+F27+F34+F56+F59</f>
        <v>0</v>
      </c>
      <c r="G60" s="15">
        <f t="shared" si="51"/>
        <v>40</v>
      </c>
      <c r="H60" s="15">
        <f t="shared" si="51"/>
        <v>120</v>
      </c>
      <c r="I60" s="15">
        <f t="shared" si="51"/>
        <v>0</v>
      </c>
      <c r="J60" s="15">
        <f t="shared" si="51"/>
        <v>0</v>
      </c>
      <c r="K60" s="15">
        <f t="shared" si="51"/>
        <v>40</v>
      </c>
      <c r="L60" s="15">
        <f t="shared" si="51"/>
        <v>0</v>
      </c>
      <c r="M60" s="15">
        <f t="shared" si="51"/>
        <v>0</v>
      </c>
      <c r="N60" s="15">
        <f t="shared" si="51"/>
        <v>30</v>
      </c>
      <c r="O60" s="15">
        <f t="shared" si="51"/>
        <v>0</v>
      </c>
      <c r="P60" s="15">
        <f t="shared" si="51"/>
        <v>0</v>
      </c>
      <c r="Q60" s="15">
        <f t="shared" si="51"/>
        <v>0</v>
      </c>
      <c r="R60" s="15">
        <f t="shared" si="51"/>
        <v>330</v>
      </c>
      <c r="S60" s="15">
        <f t="shared" si="51"/>
        <v>475</v>
      </c>
      <c r="T60" s="15">
        <f t="shared" si="51"/>
        <v>805</v>
      </c>
      <c r="U60" s="15"/>
      <c r="V60" s="258">
        <f t="shared" si="51"/>
        <v>32</v>
      </c>
      <c r="W60" s="15">
        <f t="shared" si="51"/>
        <v>195</v>
      </c>
      <c r="X60" s="15">
        <f t="shared" si="51"/>
        <v>0</v>
      </c>
      <c r="Y60" s="15">
        <f t="shared" si="51"/>
        <v>80</v>
      </c>
      <c r="Z60" s="15">
        <f t="shared" si="51"/>
        <v>60</v>
      </c>
      <c r="AA60" s="15">
        <f t="shared" si="51"/>
        <v>0</v>
      </c>
      <c r="AB60" s="15">
        <f t="shared" si="51"/>
        <v>0</v>
      </c>
      <c r="AC60" s="15">
        <f t="shared" si="51"/>
        <v>120</v>
      </c>
      <c r="AD60" s="15">
        <f t="shared" si="51"/>
        <v>0</v>
      </c>
      <c r="AE60" s="15">
        <f t="shared" si="51"/>
        <v>0</v>
      </c>
      <c r="AF60" s="15">
        <f t="shared" si="51"/>
        <v>30</v>
      </c>
      <c r="AG60" s="15">
        <f t="shared" si="51"/>
        <v>0</v>
      </c>
      <c r="AH60" s="15">
        <f t="shared" si="51"/>
        <v>0</v>
      </c>
      <c r="AI60" s="15">
        <f t="shared" si="51"/>
        <v>300</v>
      </c>
      <c r="AJ60" s="15">
        <f t="shared" si="51"/>
        <v>340</v>
      </c>
      <c r="AK60" s="15">
        <f t="shared" si="51"/>
        <v>485</v>
      </c>
      <c r="AL60" s="15">
        <f t="shared" si="51"/>
        <v>1125</v>
      </c>
      <c r="AM60" s="15"/>
      <c r="AN60" s="258">
        <f t="shared" si="51"/>
        <v>44</v>
      </c>
      <c r="AO60" s="15">
        <f t="shared" si="51"/>
        <v>1930</v>
      </c>
      <c r="AP60" s="258">
        <f t="shared" si="51"/>
        <v>76</v>
      </c>
    </row>
    <row r="62" spans="1:43" x14ac:dyDescent="0.2">
      <c r="B62" s="50" t="s">
        <v>192</v>
      </c>
      <c r="AK62" s="130"/>
    </row>
    <row r="63" spans="1:43" x14ac:dyDescent="0.2">
      <c r="B63" s="49"/>
    </row>
    <row r="64" spans="1:43" x14ac:dyDescent="0.2">
      <c r="B64" s="49"/>
    </row>
    <row r="67" spans="4:39" ht="14.25" x14ac:dyDescent="0.2">
      <c r="O67" s="160"/>
    </row>
    <row r="68" spans="4:39" x14ac:dyDescent="0.2">
      <c r="D68" s="131" t="s">
        <v>193</v>
      </c>
      <c r="P68" t="s">
        <v>193</v>
      </c>
      <c r="AG68" s="422" t="s">
        <v>193</v>
      </c>
      <c r="AH68" s="428"/>
      <c r="AI68" s="428"/>
      <c r="AJ68" s="428"/>
      <c r="AK68" s="428"/>
      <c r="AL68" s="428"/>
      <c r="AM68" s="428"/>
    </row>
    <row r="69" spans="4:39" x14ac:dyDescent="0.2">
      <c r="D69" s="161" t="s">
        <v>194</v>
      </c>
      <c r="N69" s="131"/>
      <c r="P69" s="428" t="s">
        <v>195</v>
      </c>
      <c r="Q69" s="428"/>
      <c r="R69" s="428"/>
      <c r="S69" s="428"/>
      <c r="T69" s="428"/>
      <c r="U69" s="428"/>
      <c r="V69" s="428"/>
      <c r="AG69" s="428" t="s">
        <v>196</v>
      </c>
      <c r="AH69" s="428"/>
      <c r="AI69" s="428"/>
      <c r="AJ69" s="428"/>
      <c r="AK69" s="428"/>
      <c r="AL69" s="428"/>
      <c r="AM69" s="428"/>
    </row>
  </sheetData>
  <mergeCells count="24">
    <mergeCell ref="AJ2:AN2"/>
    <mergeCell ref="AJ4:AN4"/>
    <mergeCell ref="B60:D60"/>
    <mergeCell ref="AG68:AM68"/>
    <mergeCell ref="B18:AP18"/>
    <mergeCell ref="B23:D23"/>
    <mergeCell ref="B6:AP6"/>
    <mergeCell ref="B16:B17"/>
    <mergeCell ref="C16:C17"/>
    <mergeCell ref="D16:D17"/>
    <mergeCell ref="E16:V16"/>
    <mergeCell ref="W16:AN16"/>
    <mergeCell ref="AO16:AO17"/>
    <mergeCell ref="AP16:AP17"/>
    <mergeCell ref="P69:V69"/>
    <mergeCell ref="AG69:AM69"/>
    <mergeCell ref="B24:AP24"/>
    <mergeCell ref="B28:AP28"/>
    <mergeCell ref="B35:AP35"/>
    <mergeCell ref="B57:AP57"/>
    <mergeCell ref="B34:D34"/>
    <mergeCell ref="B56:D56"/>
    <mergeCell ref="B59:D59"/>
    <mergeCell ref="B27:D2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zoomScale="85" zoomScaleNormal="85" workbookViewId="0">
      <selection activeCell="I7" sqref="I7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1.7109375" style="16" bestFit="1" customWidth="1"/>
    <col min="4" max="4" width="64.85546875" style="16" customWidth="1"/>
    <col min="5" max="20" width="4.85546875" style="16" customWidth="1"/>
    <col min="21" max="21" width="6.140625" style="16" bestFit="1" customWidth="1"/>
    <col min="22" max="38" width="4.85546875" style="16" customWidth="1"/>
    <col min="39" max="39" width="6.140625" style="16" bestFit="1" customWidth="1"/>
    <col min="40" max="40" width="4.85546875" style="16" customWidth="1"/>
    <col min="41" max="42" width="5.7109375" style="16" customWidth="1"/>
    <col min="43" max="16384" width="8.85546875" style="16"/>
  </cols>
  <sheetData>
    <row r="1" spans="2:42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 s="16" t="s">
        <v>264</v>
      </c>
      <c r="AN1"/>
      <c r="AO1"/>
      <c r="AP1"/>
    </row>
    <row r="2" spans="2:42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 s="425"/>
      <c r="AJ2" s="426"/>
      <c r="AK2" s="426"/>
      <c r="AL2" s="426"/>
      <c r="AM2" s="426"/>
      <c r="AN2"/>
      <c r="AO2"/>
      <c r="AP2"/>
    </row>
    <row r="3" spans="2:42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N3"/>
      <c r="AO3"/>
      <c r="AP3"/>
    </row>
    <row r="4" spans="2:42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 s="425"/>
      <c r="AJ4" s="426"/>
      <c r="AK4" s="426"/>
      <c r="AL4" s="426"/>
      <c r="AM4" s="426"/>
      <c r="AN4"/>
      <c r="AO4"/>
      <c r="AP4"/>
    </row>
    <row r="5" spans="2:42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2:42" s="1" customFormat="1" ht="20.25" customHeight="1" x14ac:dyDescent="0.2">
      <c r="B6" s="429" t="s">
        <v>266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</row>
    <row r="7" spans="2:42" s="1" customFormat="1" ht="20.25" customHeight="1" x14ac:dyDescent="0.2">
      <c r="B7" s="362"/>
      <c r="C7" s="362"/>
      <c r="D7" s="362"/>
      <c r="E7" s="362"/>
      <c r="F7" s="362"/>
      <c r="G7" s="362"/>
      <c r="H7" s="362"/>
      <c r="I7" s="368" t="s">
        <v>268</v>
      </c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</row>
    <row r="9" spans="2:42" s="2" customFormat="1" ht="15" customHeight="1" x14ac:dyDescent="0.25">
      <c r="B9" s="2" t="s">
        <v>20</v>
      </c>
    </row>
    <row r="10" spans="2:42" s="2" customFormat="1" ht="15" customHeight="1" x14ac:dyDescent="0.25">
      <c r="B10" s="2" t="s">
        <v>19</v>
      </c>
    </row>
    <row r="11" spans="2:42" s="2" customFormat="1" ht="15" customHeight="1" x14ac:dyDescent="0.25">
      <c r="B11" s="2" t="s">
        <v>198</v>
      </c>
    </row>
    <row r="12" spans="2:42" s="2" customFormat="1" ht="15" customHeight="1" x14ac:dyDescent="0.25">
      <c r="B12" s="2" t="s">
        <v>21</v>
      </c>
    </row>
    <row r="13" spans="2:42" ht="15" customHeight="1" x14ac:dyDescent="0.25">
      <c r="B13" s="2" t="s">
        <v>45</v>
      </c>
      <c r="C13" s="2"/>
    </row>
    <row r="15" spans="2:42" ht="13.5" thickBot="1" x14ac:dyDescent="0.25"/>
    <row r="16" spans="2:42" ht="17.25" customHeight="1" thickBot="1" x14ac:dyDescent="0.25">
      <c r="B16" s="375" t="s">
        <v>22</v>
      </c>
      <c r="C16" s="409" t="s">
        <v>41</v>
      </c>
      <c r="D16" s="377" t="s">
        <v>3</v>
      </c>
      <c r="E16" s="379" t="s">
        <v>224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379" t="s">
        <v>225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1"/>
      <c r="AO16" s="397" t="s">
        <v>5</v>
      </c>
      <c r="AP16" s="407" t="s">
        <v>6</v>
      </c>
    </row>
    <row r="17" spans="1:42" ht="243" customHeight="1" thickBot="1" x14ac:dyDescent="0.25">
      <c r="B17" s="376"/>
      <c r="C17" s="410"/>
      <c r="D17" s="378"/>
      <c r="E17" s="5" t="s">
        <v>7</v>
      </c>
      <c r="F17" s="6" t="s">
        <v>8</v>
      </c>
      <c r="G17" s="7" t="s">
        <v>38</v>
      </c>
      <c r="H17" s="7" t="s">
        <v>9</v>
      </c>
      <c r="I17" s="7" t="s">
        <v>10</v>
      </c>
      <c r="J17" s="7" t="s">
        <v>11</v>
      </c>
      <c r="K17" s="7" t="s">
        <v>12</v>
      </c>
      <c r="L17" s="7" t="s">
        <v>13</v>
      </c>
      <c r="M17" s="7" t="s">
        <v>14</v>
      </c>
      <c r="N17" s="7" t="s">
        <v>15</v>
      </c>
      <c r="O17" s="29" t="s">
        <v>44</v>
      </c>
      <c r="P17" s="7" t="s">
        <v>18</v>
      </c>
      <c r="Q17" s="7" t="s">
        <v>16</v>
      </c>
      <c r="R17" s="7" t="s">
        <v>0</v>
      </c>
      <c r="S17" s="7" t="s">
        <v>17</v>
      </c>
      <c r="T17" s="7" t="s">
        <v>4</v>
      </c>
      <c r="U17" s="7" t="s">
        <v>1</v>
      </c>
      <c r="V17" s="22" t="s">
        <v>2</v>
      </c>
      <c r="W17" s="6" t="s">
        <v>7</v>
      </c>
      <c r="X17" s="6" t="s">
        <v>8</v>
      </c>
      <c r="Y17" s="6" t="s">
        <v>191</v>
      </c>
      <c r="Z17" s="6" t="s">
        <v>9</v>
      </c>
      <c r="AA17" s="6" t="s">
        <v>10</v>
      </c>
      <c r="AB17" s="6" t="s">
        <v>11</v>
      </c>
      <c r="AC17" s="6" t="s">
        <v>12</v>
      </c>
      <c r="AD17" s="6" t="s">
        <v>13</v>
      </c>
      <c r="AE17" s="7" t="s">
        <v>14</v>
      </c>
      <c r="AF17" s="7" t="s">
        <v>15</v>
      </c>
      <c r="AG17" s="29" t="s">
        <v>44</v>
      </c>
      <c r="AH17" s="7" t="s">
        <v>18</v>
      </c>
      <c r="AI17" s="7" t="s">
        <v>16</v>
      </c>
      <c r="AJ17" s="7" t="s">
        <v>0</v>
      </c>
      <c r="AK17" s="7" t="s">
        <v>17</v>
      </c>
      <c r="AL17" s="7" t="s">
        <v>4</v>
      </c>
      <c r="AM17" s="7" t="s">
        <v>1</v>
      </c>
      <c r="AN17" s="22" t="s">
        <v>2</v>
      </c>
      <c r="AO17" s="398"/>
      <c r="AP17" s="408"/>
    </row>
    <row r="18" spans="1:42" ht="15" customHeight="1" thickBot="1" x14ac:dyDescent="0.25">
      <c r="A18" s="37"/>
      <c r="B18" s="402" t="s">
        <v>89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11"/>
      <c r="AP18" s="404"/>
    </row>
    <row r="19" spans="1:42" ht="15" customHeight="1" x14ac:dyDescent="0.2">
      <c r="A19" s="37"/>
      <c r="B19" s="20">
        <v>1</v>
      </c>
      <c r="C19" s="27" t="s">
        <v>43</v>
      </c>
      <c r="D19" s="99" t="s">
        <v>61</v>
      </c>
      <c r="E19" s="13">
        <v>25</v>
      </c>
      <c r="F19" s="127"/>
      <c r="G19" s="127"/>
      <c r="H19" s="4"/>
      <c r="I19" s="4"/>
      <c r="J19" s="4"/>
      <c r="K19" s="4"/>
      <c r="L19" s="4"/>
      <c r="M19" s="4"/>
      <c r="N19" s="4"/>
      <c r="O19" s="4"/>
      <c r="P19" s="127"/>
      <c r="Q19" s="4"/>
      <c r="R19" s="127"/>
      <c r="S19" s="127">
        <f t="shared" ref="S19:S23" si="0">SUM(E19:P19)</f>
        <v>25</v>
      </c>
      <c r="T19" s="127">
        <f t="shared" ref="T19:T23" si="1">SUM(E19:R19)</f>
        <v>25</v>
      </c>
      <c r="U19" s="21" t="s">
        <v>27</v>
      </c>
      <c r="V19" s="70">
        <f t="shared" ref="V19:V23" si="2">IF(T19=0,0,IF(T19&lt;25,0.5,TRUNC(T19/25)))</f>
        <v>1</v>
      </c>
      <c r="W19" s="151"/>
      <c r="X19" s="154"/>
      <c r="Y19" s="303"/>
      <c r="Z19" s="154"/>
      <c r="AA19" s="154"/>
      <c r="AB19" s="154"/>
      <c r="AC19" s="154"/>
      <c r="AD19" s="154"/>
      <c r="AE19" s="152"/>
      <c r="AF19" s="152"/>
      <c r="AG19" s="152"/>
      <c r="AH19" s="152"/>
      <c r="AI19" s="152"/>
      <c r="AJ19" s="303"/>
      <c r="AK19" s="8"/>
      <c r="AL19" s="8"/>
      <c r="AM19" s="73"/>
      <c r="AN19" s="155"/>
      <c r="AO19" s="325">
        <f>T19+AL19</f>
        <v>25</v>
      </c>
      <c r="AP19" s="286">
        <f>V19+AN19</f>
        <v>1</v>
      </c>
    </row>
    <row r="20" spans="1:42" ht="15" customHeight="1" x14ac:dyDescent="0.2">
      <c r="A20" s="37"/>
      <c r="B20" s="12">
        <v>2</v>
      </c>
      <c r="C20" s="27" t="s">
        <v>43</v>
      </c>
      <c r="D20" s="99" t="s">
        <v>37</v>
      </c>
      <c r="E20" s="13">
        <v>15</v>
      </c>
      <c r="F20" s="127"/>
      <c r="G20" s="127"/>
      <c r="H20" s="4"/>
      <c r="I20" s="4"/>
      <c r="J20" s="4"/>
      <c r="K20" s="4"/>
      <c r="L20" s="4"/>
      <c r="M20" s="4"/>
      <c r="N20" s="4"/>
      <c r="O20" s="4"/>
      <c r="P20" s="127"/>
      <c r="Q20" s="4"/>
      <c r="R20" s="127">
        <v>10</v>
      </c>
      <c r="S20" s="127">
        <f t="shared" si="0"/>
        <v>15</v>
      </c>
      <c r="T20" s="127">
        <f t="shared" si="1"/>
        <v>25</v>
      </c>
      <c r="U20" s="21" t="s">
        <v>27</v>
      </c>
      <c r="V20" s="70">
        <f t="shared" si="2"/>
        <v>1</v>
      </c>
      <c r="W20" s="18"/>
      <c r="X20" s="10"/>
      <c r="Y20" s="127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127"/>
      <c r="AK20" s="8"/>
      <c r="AL20" s="4"/>
      <c r="AM20" s="19"/>
      <c r="AN20" s="157"/>
      <c r="AO20" s="326">
        <f t="shared" ref="AO20:AO39" si="3">T20+AL20</f>
        <v>25</v>
      </c>
      <c r="AP20" s="286">
        <f t="shared" ref="AP20:AP39" si="4">V20+AN20</f>
        <v>1</v>
      </c>
    </row>
    <row r="21" spans="1:42" ht="15" customHeight="1" x14ac:dyDescent="0.2">
      <c r="A21" s="37"/>
      <c r="B21" s="12">
        <v>3</v>
      </c>
      <c r="C21" s="27" t="s">
        <v>43</v>
      </c>
      <c r="D21" s="99" t="s">
        <v>35</v>
      </c>
      <c r="E21" s="211">
        <v>15</v>
      </c>
      <c r="F21" s="212"/>
      <c r="G21" s="212"/>
      <c r="H21" s="230"/>
      <c r="I21" s="230"/>
      <c r="J21" s="230"/>
      <c r="K21" s="230"/>
      <c r="L21" s="230"/>
      <c r="M21" s="230"/>
      <c r="N21" s="230"/>
      <c r="O21" s="230"/>
      <c r="P21" s="212"/>
      <c r="Q21" s="230"/>
      <c r="R21" s="212">
        <v>10</v>
      </c>
      <c r="S21" s="212">
        <f t="shared" si="0"/>
        <v>15</v>
      </c>
      <c r="T21" s="212">
        <f t="shared" si="1"/>
        <v>25</v>
      </c>
      <c r="U21" s="328" t="s">
        <v>27</v>
      </c>
      <c r="V21" s="329">
        <f t="shared" si="2"/>
        <v>1</v>
      </c>
      <c r="W21" s="228"/>
      <c r="X21" s="212"/>
      <c r="Y21" s="330"/>
      <c r="Z21" s="331"/>
      <c r="AA21" s="331"/>
      <c r="AB21" s="331"/>
      <c r="AC21" s="331"/>
      <c r="AD21" s="331"/>
      <c r="AE21" s="229"/>
      <c r="AF21" s="229"/>
      <c r="AG21" s="229"/>
      <c r="AH21" s="229"/>
      <c r="AI21" s="229"/>
      <c r="AJ21" s="212"/>
      <c r="AK21" s="332"/>
      <c r="AL21" s="230"/>
      <c r="AM21" s="333"/>
      <c r="AN21" s="334"/>
      <c r="AO21" s="326">
        <f t="shared" si="3"/>
        <v>25</v>
      </c>
      <c r="AP21" s="286">
        <f t="shared" si="4"/>
        <v>1</v>
      </c>
    </row>
    <row r="22" spans="1:42" ht="15" customHeight="1" x14ac:dyDescent="0.2">
      <c r="A22" s="37"/>
      <c r="B22" s="12">
        <v>4</v>
      </c>
      <c r="C22" s="27" t="s">
        <v>43</v>
      </c>
      <c r="D22" s="99" t="s">
        <v>212</v>
      </c>
      <c r="E22" s="211">
        <v>10</v>
      </c>
      <c r="F22" s="212"/>
      <c r="G22" s="212"/>
      <c r="H22" s="230"/>
      <c r="I22" s="230"/>
      <c r="J22" s="230"/>
      <c r="K22" s="230"/>
      <c r="L22" s="230"/>
      <c r="M22" s="230"/>
      <c r="N22" s="230"/>
      <c r="O22" s="230"/>
      <c r="P22" s="212"/>
      <c r="Q22" s="230"/>
      <c r="R22" s="212">
        <v>15</v>
      </c>
      <c r="S22" s="212">
        <f t="shared" si="0"/>
        <v>10</v>
      </c>
      <c r="T22" s="212">
        <f t="shared" si="1"/>
        <v>25</v>
      </c>
      <c r="U22" s="328" t="s">
        <v>27</v>
      </c>
      <c r="V22" s="329">
        <f t="shared" si="2"/>
        <v>1</v>
      </c>
      <c r="W22" s="228"/>
      <c r="X22" s="212"/>
      <c r="Y22" s="330"/>
      <c r="Z22" s="331"/>
      <c r="AA22" s="331"/>
      <c r="AB22" s="331"/>
      <c r="AC22" s="331"/>
      <c r="AD22" s="331"/>
      <c r="AE22" s="229"/>
      <c r="AF22" s="229"/>
      <c r="AG22" s="229"/>
      <c r="AH22" s="229"/>
      <c r="AI22" s="229"/>
      <c r="AJ22" s="212"/>
      <c r="AK22" s="332"/>
      <c r="AL22" s="230"/>
      <c r="AM22" s="333"/>
      <c r="AN22" s="335"/>
      <c r="AO22" s="326">
        <f t="shared" si="3"/>
        <v>25</v>
      </c>
      <c r="AP22" s="286">
        <f t="shared" si="4"/>
        <v>1</v>
      </c>
    </row>
    <row r="23" spans="1:42" ht="15" customHeight="1" x14ac:dyDescent="0.2">
      <c r="A23" s="37"/>
      <c r="B23" s="12">
        <v>5</v>
      </c>
      <c r="C23" s="27" t="s">
        <v>43</v>
      </c>
      <c r="D23" s="209" t="s">
        <v>216</v>
      </c>
      <c r="E23" s="211">
        <v>20</v>
      </c>
      <c r="F23" s="212"/>
      <c r="G23" s="212">
        <v>5</v>
      </c>
      <c r="H23" s="230"/>
      <c r="I23" s="230"/>
      <c r="J23" s="230"/>
      <c r="K23" s="230">
        <v>10</v>
      </c>
      <c r="L23" s="230"/>
      <c r="M23" s="230"/>
      <c r="N23" s="230"/>
      <c r="O23" s="230"/>
      <c r="P23" s="212"/>
      <c r="Q23" s="230"/>
      <c r="R23" s="212">
        <v>15</v>
      </c>
      <c r="S23" s="212">
        <f t="shared" si="0"/>
        <v>35</v>
      </c>
      <c r="T23" s="212">
        <f t="shared" si="1"/>
        <v>50</v>
      </c>
      <c r="U23" s="328" t="s">
        <v>114</v>
      </c>
      <c r="V23" s="329">
        <f t="shared" si="2"/>
        <v>2</v>
      </c>
      <c r="W23" s="228"/>
      <c r="X23" s="212"/>
      <c r="Y23" s="330"/>
      <c r="Z23" s="331"/>
      <c r="AA23" s="331"/>
      <c r="AB23" s="331"/>
      <c r="AC23" s="331"/>
      <c r="AD23" s="331"/>
      <c r="AE23" s="229"/>
      <c r="AF23" s="229"/>
      <c r="AG23" s="229"/>
      <c r="AH23" s="229"/>
      <c r="AI23" s="229"/>
      <c r="AJ23" s="212"/>
      <c r="AK23" s="332"/>
      <c r="AL23" s="230"/>
      <c r="AM23" s="333"/>
      <c r="AN23" s="335"/>
      <c r="AO23" s="326">
        <f t="shared" si="3"/>
        <v>50</v>
      </c>
      <c r="AP23" s="286">
        <f t="shared" si="4"/>
        <v>2</v>
      </c>
    </row>
    <row r="24" spans="1:42" ht="15" customHeight="1" x14ac:dyDescent="0.2">
      <c r="A24" s="37"/>
      <c r="B24" s="12">
        <v>6</v>
      </c>
      <c r="C24" s="27" t="s">
        <v>43</v>
      </c>
      <c r="D24" s="209" t="s">
        <v>213</v>
      </c>
      <c r="E24" s="228"/>
      <c r="F24" s="212"/>
      <c r="G24" s="212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12"/>
      <c r="S24" s="332"/>
      <c r="T24" s="230"/>
      <c r="U24" s="333"/>
      <c r="V24" s="335"/>
      <c r="W24" s="211">
        <v>20</v>
      </c>
      <c r="X24" s="212"/>
      <c r="Y24" s="212">
        <v>10</v>
      </c>
      <c r="Z24" s="230"/>
      <c r="AA24" s="230"/>
      <c r="AB24" s="230"/>
      <c r="AC24" s="230">
        <v>10</v>
      </c>
      <c r="AD24" s="230"/>
      <c r="AE24" s="230"/>
      <c r="AF24" s="230"/>
      <c r="AG24" s="230"/>
      <c r="AH24" s="212"/>
      <c r="AI24" s="230"/>
      <c r="AJ24" s="212">
        <v>35</v>
      </c>
      <c r="AK24" s="212">
        <f t="shared" ref="AK24" si="5">SUM(W24:AH24)</f>
        <v>40</v>
      </c>
      <c r="AL24" s="212">
        <f t="shared" ref="AL24" si="6">SUM(W24:AJ24)</f>
        <v>75</v>
      </c>
      <c r="AM24" s="328" t="s">
        <v>27</v>
      </c>
      <c r="AN24" s="329">
        <f t="shared" ref="AN24" si="7">IF(AL24=0,0,IF(AL24&lt;25,0.5,TRUNC(AL24/25)))</f>
        <v>3</v>
      </c>
      <c r="AO24" s="326">
        <f t="shared" si="3"/>
        <v>75</v>
      </c>
      <c r="AP24" s="286">
        <f t="shared" si="4"/>
        <v>3</v>
      </c>
    </row>
    <row r="25" spans="1:42" ht="15" customHeight="1" x14ac:dyDescent="0.2">
      <c r="A25" s="37"/>
      <c r="B25" s="12">
        <v>7</v>
      </c>
      <c r="C25" s="27" t="s">
        <v>43</v>
      </c>
      <c r="D25" s="209" t="s">
        <v>220</v>
      </c>
      <c r="E25" s="211">
        <v>20</v>
      </c>
      <c r="F25" s="212"/>
      <c r="G25" s="212">
        <v>5</v>
      </c>
      <c r="H25" s="230"/>
      <c r="I25" s="230"/>
      <c r="J25" s="230"/>
      <c r="K25" s="230">
        <v>20</v>
      </c>
      <c r="L25" s="230"/>
      <c r="M25" s="230"/>
      <c r="N25" s="230"/>
      <c r="O25" s="230"/>
      <c r="P25" s="212"/>
      <c r="Q25" s="230"/>
      <c r="R25" s="212">
        <v>15</v>
      </c>
      <c r="S25" s="212">
        <f t="shared" ref="S25:S26" si="8">SUM(E25:P25)</f>
        <v>45</v>
      </c>
      <c r="T25" s="212">
        <f t="shared" ref="T25:T26" si="9">SUM(E25:R25)</f>
        <v>60</v>
      </c>
      <c r="U25" s="328" t="s">
        <v>114</v>
      </c>
      <c r="V25" s="329">
        <f t="shared" ref="V25:V26" si="10">IF(T25=0,0,IF(T25&lt;25,0.5,TRUNC(T25/25)))</f>
        <v>2</v>
      </c>
      <c r="W25" s="211"/>
      <c r="X25" s="323"/>
      <c r="Y25" s="212"/>
      <c r="Z25" s="336"/>
      <c r="AA25" s="336"/>
      <c r="AB25" s="336"/>
      <c r="AC25" s="336"/>
      <c r="AD25" s="336"/>
      <c r="AE25" s="230"/>
      <c r="AF25" s="230"/>
      <c r="AG25" s="230"/>
      <c r="AH25" s="212"/>
      <c r="AI25" s="230"/>
      <c r="AJ25" s="212"/>
      <c r="AK25" s="225"/>
      <c r="AL25" s="212"/>
      <c r="AM25" s="328"/>
      <c r="AN25" s="329"/>
      <c r="AO25" s="326">
        <f t="shared" si="3"/>
        <v>60</v>
      </c>
      <c r="AP25" s="286">
        <f t="shared" si="4"/>
        <v>2</v>
      </c>
    </row>
    <row r="26" spans="1:42" ht="15" customHeight="1" x14ac:dyDescent="0.2">
      <c r="A26" s="37"/>
      <c r="B26" s="12">
        <v>8</v>
      </c>
      <c r="C26" s="27" t="s">
        <v>43</v>
      </c>
      <c r="D26" s="99" t="s">
        <v>217</v>
      </c>
      <c r="E26" s="211">
        <v>20</v>
      </c>
      <c r="F26" s="212"/>
      <c r="G26" s="212">
        <v>15</v>
      </c>
      <c r="H26" s="230"/>
      <c r="I26" s="230"/>
      <c r="J26" s="230"/>
      <c r="K26" s="230">
        <v>20</v>
      </c>
      <c r="L26" s="230"/>
      <c r="M26" s="230"/>
      <c r="N26" s="230"/>
      <c r="O26" s="230"/>
      <c r="P26" s="212"/>
      <c r="Q26" s="230"/>
      <c r="R26" s="212"/>
      <c r="S26" s="212">
        <f t="shared" si="8"/>
        <v>55</v>
      </c>
      <c r="T26" s="212">
        <f t="shared" si="9"/>
        <v>55</v>
      </c>
      <c r="U26" s="328" t="s">
        <v>27</v>
      </c>
      <c r="V26" s="329">
        <f t="shared" si="10"/>
        <v>2</v>
      </c>
      <c r="W26" s="228"/>
      <c r="X26" s="331"/>
      <c r="Y26" s="212"/>
      <c r="Z26" s="331"/>
      <c r="AA26" s="331"/>
      <c r="AB26" s="331"/>
      <c r="AC26" s="331"/>
      <c r="AD26" s="331"/>
      <c r="AE26" s="229"/>
      <c r="AF26" s="229"/>
      <c r="AG26" s="229"/>
      <c r="AH26" s="229"/>
      <c r="AI26" s="229"/>
      <c r="AJ26" s="212"/>
      <c r="AK26" s="332"/>
      <c r="AL26" s="230"/>
      <c r="AM26" s="333"/>
      <c r="AN26" s="334"/>
      <c r="AO26" s="326">
        <f t="shared" si="3"/>
        <v>55</v>
      </c>
      <c r="AP26" s="286">
        <f t="shared" si="4"/>
        <v>2</v>
      </c>
    </row>
    <row r="27" spans="1:42" ht="15" customHeight="1" x14ac:dyDescent="0.2">
      <c r="A27" s="37"/>
      <c r="B27" s="12">
        <v>9</v>
      </c>
      <c r="C27" s="27" t="s">
        <v>43</v>
      </c>
      <c r="D27" s="99" t="s">
        <v>218</v>
      </c>
      <c r="E27" s="211"/>
      <c r="F27" s="212"/>
      <c r="G27" s="212"/>
      <c r="H27" s="230"/>
      <c r="I27" s="230"/>
      <c r="J27" s="230"/>
      <c r="K27" s="230"/>
      <c r="L27" s="230"/>
      <c r="M27" s="230"/>
      <c r="N27" s="230"/>
      <c r="O27" s="230"/>
      <c r="P27" s="212"/>
      <c r="Q27" s="230"/>
      <c r="R27" s="212"/>
      <c r="S27" s="212"/>
      <c r="T27" s="212"/>
      <c r="U27" s="328"/>
      <c r="V27" s="329"/>
      <c r="W27" s="211">
        <v>20</v>
      </c>
      <c r="X27" s="212"/>
      <c r="Y27" s="212">
        <v>15</v>
      </c>
      <c r="Z27" s="230"/>
      <c r="AA27" s="230"/>
      <c r="AB27" s="230"/>
      <c r="AC27" s="230">
        <v>20</v>
      </c>
      <c r="AD27" s="230"/>
      <c r="AE27" s="230"/>
      <c r="AF27" s="230"/>
      <c r="AG27" s="230"/>
      <c r="AH27" s="212"/>
      <c r="AI27" s="230"/>
      <c r="AJ27" s="212">
        <v>5</v>
      </c>
      <c r="AK27" s="212">
        <f t="shared" ref="AK27" si="11">SUM(W27:AH27)</f>
        <v>55</v>
      </c>
      <c r="AL27" s="212">
        <f t="shared" ref="AL27" si="12">SUM(W27:AJ27)</f>
        <v>60</v>
      </c>
      <c r="AM27" s="328" t="s">
        <v>114</v>
      </c>
      <c r="AN27" s="329">
        <f t="shared" ref="AN27" si="13">IF(AL27=0,0,IF(AL27&lt;25,0.5,TRUNC(AL27/25)))</f>
        <v>2</v>
      </c>
      <c r="AO27" s="326">
        <f t="shared" si="3"/>
        <v>60</v>
      </c>
      <c r="AP27" s="286">
        <f t="shared" si="4"/>
        <v>2</v>
      </c>
    </row>
    <row r="28" spans="1:42" ht="15" customHeight="1" x14ac:dyDescent="0.2">
      <c r="A28" s="55"/>
      <c r="B28" s="12">
        <v>10</v>
      </c>
      <c r="C28" s="27" t="s">
        <v>43</v>
      </c>
      <c r="D28" s="99" t="s">
        <v>104</v>
      </c>
      <c r="E28" s="211">
        <v>15</v>
      </c>
      <c r="F28" s="212"/>
      <c r="G28" s="212">
        <v>10</v>
      </c>
      <c r="H28" s="230"/>
      <c r="I28" s="230"/>
      <c r="J28" s="230"/>
      <c r="K28" s="230">
        <v>20</v>
      </c>
      <c r="L28" s="230"/>
      <c r="M28" s="230"/>
      <c r="N28" s="230"/>
      <c r="O28" s="230"/>
      <c r="P28" s="212"/>
      <c r="Q28" s="230"/>
      <c r="R28" s="212">
        <v>30</v>
      </c>
      <c r="S28" s="212">
        <f t="shared" ref="S28" si="14">SUM(E28:P28)</f>
        <v>45</v>
      </c>
      <c r="T28" s="212">
        <f t="shared" ref="T28" si="15">SUM(E28:R28)</f>
        <v>75</v>
      </c>
      <c r="U28" s="328" t="s">
        <v>114</v>
      </c>
      <c r="V28" s="329">
        <f t="shared" ref="V28" si="16">IF(T28=0,0,IF(T28&lt;25,0.5,TRUNC(T28/25)))</f>
        <v>3</v>
      </c>
      <c r="W28" s="228"/>
      <c r="X28" s="331"/>
      <c r="Y28" s="212"/>
      <c r="Z28" s="331"/>
      <c r="AA28" s="331"/>
      <c r="AB28" s="331"/>
      <c r="AC28" s="331"/>
      <c r="AD28" s="331"/>
      <c r="AE28" s="229"/>
      <c r="AF28" s="229"/>
      <c r="AG28" s="229"/>
      <c r="AH28" s="229"/>
      <c r="AI28" s="229"/>
      <c r="AJ28" s="212"/>
      <c r="AK28" s="332"/>
      <c r="AL28" s="230"/>
      <c r="AM28" s="333"/>
      <c r="AN28" s="334"/>
      <c r="AO28" s="326">
        <f t="shared" si="3"/>
        <v>75</v>
      </c>
      <c r="AP28" s="286">
        <f t="shared" si="4"/>
        <v>3</v>
      </c>
    </row>
    <row r="29" spans="1:42" ht="15" customHeight="1" x14ac:dyDescent="0.2">
      <c r="A29" s="55"/>
      <c r="B29" s="12">
        <v>11</v>
      </c>
      <c r="C29" s="27" t="s">
        <v>43</v>
      </c>
      <c r="D29" s="99" t="s">
        <v>105</v>
      </c>
      <c r="E29" s="228"/>
      <c r="F29" s="212"/>
      <c r="G29" s="212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12"/>
      <c r="S29" s="332"/>
      <c r="T29" s="230"/>
      <c r="U29" s="337"/>
      <c r="V29" s="335"/>
      <c r="W29" s="211">
        <v>15</v>
      </c>
      <c r="X29" s="212"/>
      <c r="Y29" s="212">
        <v>10</v>
      </c>
      <c r="Z29" s="230"/>
      <c r="AA29" s="230"/>
      <c r="AB29" s="230"/>
      <c r="AC29" s="230">
        <v>20</v>
      </c>
      <c r="AD29" s="230"/>
      <c r="AE29" s="230"/>
      <c r="AF29" s="230"/>
      <c r="AG29" s="230"/>
      <c r="AH29" s="212"/>
      <c r="AI29" s="230"/>
      <c r="AJ29" s="212">
        <v>30</v>
      </c>
      <c r="AK29" s="212">
        <f t="shared" ref="AK29" si="17">SUM(W29:AH29)</f>
        <v>45</v>
      </c>
      <c r="AL29" s="212">
        <f t="shared" ref="AL29" si="18">SUM(W29:AJ29)</f>
        <v>75</v>
      </c>
      <c r="AM29" s="328" t="s">
        <v>114</v>
      </c>
      <c r="AN29" s="329">
        <f t="shared" ref="AN29" si="19">IF(AL29=0,0,IF(AL29&lt;25,0.5,TRUNC(AL29/25)))</f>
        <v>3</v>
      </c>
      <c r="AO29" s="326">
        <f t="shared" si="3"/>
        <v>75</v>
      </c>
      <c r="AP29" s="286">
        <f t="shared" si="4"/>
        <v>3</v>
      </c>
    </row>
    <row r="30" spans="1:42" ht="15" customHeight="1" x14ac:dyDescent="0.2">
      <c r="A30" s="55"/>
      <c r="B30" s="12">
        <v>12</v>
      </c>
      <c r="C30" s="27" t="s">
        <v>43</v>
      </c>
      <c r="D30" s="99" t="s">
        <v>106</v>
      </c>
      <c r="E30" s="211">
        <v>15</v>
      </c>
      <c r="F30" s="212"/>
      <c r="G30" s="212">
        <v>10</v>
      </c>
      <c r="H30" s="230"/>
      <c r="I30" s="230"/>
      <c r="J30" s="230"/>
      <c r="K30" s="230">
        <v>20</v>
      </c>
      <c r="L30" s="230"/>
      <c r="M30" s="230"/>
      <c r="N30" s="230"/>
      <c r="O30" s="230"/>
      <c r="P30" s="212"/>
      <c r="Q30" s="230"/>
      <c r="R30" s="212">
        <v>30</v>
      </c>
      <c r="S30" s="212">
        <f t="shared" ref="S30" si="20">SUM(E30:P30)</f>
        <v>45</v>
      </c>
      <c r="T30" s="212">
        <f t="shared" ref="T30" si="21">SUM(E30:R30)</f>
        <v>75</v>
      </c>
      <c r="U30" s="328" t="s">
        <v>114</v>
      </c>
      <c r="V30" s="329">
        <f t="shared" ref="V30" si="22">IF(T30=0,0,IF(T30&lt;25,0.5,TRUNC(T30/25)))</f>
        <v>3</v>
      </c>
      <c r="W30" s="228"/>
      <c r="X30" s="331"/>
      <c r="Y30" s="212"/>
      <c r="Z30" s="331"/>
      <c r="AA30" s="331"/>
      <c r="AB30" s="331"/>
      <c r="AC30" s="331"/>
      <c r="AD30" s="331"/>
      <c r="AE30" s="229"/>
      <c r="AF30" s="229"/>
      <c r="AG30" s="229"/>
      <c r="AH30" s="229"/>
      <c r="AI30" s="229"/>
      <c r="AJ30" s="212"/>
      <c r="AK30" s="332"/>
      <c r="AL30" s="230"/>
      <c r="AM30" s="333"/>
      <c r="AN30" s="334"/>
      <c r="AO30" s="326">
        <f>T30+AL30</f>
        <v>75</v>
      </c>
      <c r="AP30" s="286">
        <f t="shared" si="4"/>
        <v>3</v>
      </c>
    </row>
    <row r="31" spans="1:42" ht="15" customHeight="1" x14ac:dyDescent="0.2">
      <c r="A31" s="55"/>
      <c r="B31" s="12">
        <v>13</v>
      </c>
      <c r="C31" s="27" t="s">
        <v>43</v>
      </c>
      <c r="D31" s="99" t="s">
        <v>109</v>
      </c>
      <c r="E31" s="228"/>
      <c r="F31" s="212"/>
      <c r="G31" s="212"/>
      <c r="H31" s="229"/>
      <c r="I31" s="230"/>
      <c r="J31" s="229"/>
      <c r="K31" s="229"/>
      <c r="L31" s="229"/>
      <c r="M31" s="229"/>
      <c r="N31" s="229"/>
      <c r="O31" s="229"/>
      <c r="P31" s="229"/>
      <c r="Q31" s="229"/>
      <c r="R31" s="212"/>
      <c r="S31" s="332"/>
      <c r="T31" s="230"/>
      <c r="U31" s="333"/>
      <c r="V31" s="335"/>
      <c r="W31" s="211">
        <v>15</v>
      </c>
      <c r="X31" s="212"/>
      <c r="Y31" s="212">
        <v>5</v>
      </c>
      <c r="Z31" s="230"/>
      <c r="AA31" s="230"/>
      <c r="AB31" s="230"/>
      <c r="AC31" s="230">
        <v>20</v>
      </c>
      <c r="AD31" s="230"/>
      <c r="AE31" s="230"/>
      <c r="AF31" s="230"/>
      <c r="AG31" s="230"/>
      <c r="AH31" s="212"/>
      <c r="AI31" s="230"/>
      <c r="AJ31" s="212">
        <v>35</v>
      </c>
      <c r="AK31" s="212">
        <f t="shared" ref="AK31:AK32" si="23">SUM(W31:AH31)</f>
        <v>40</v>
      </c>
      <c r="AL31" s="212">
        <f t="shared" ref="AL31:AL32" si="24">SUM(W31:AJ31)</f>
        <v>75</v>
      </c>
      <c r="AM31" s="328" t="s">
        <v>114</v>
      </c>
      <c r="AN31" s="329">
        <f t="shared" ref="AN31:AN32" si="25">IF(AL31=0,0,IF(AL31&lt;25,0.5,TRUNC(AL31/25)))</f>
        <v>3</v>
      </c>
      <c r="AO31" s="326">
        <f t="shared" si="3"/>
        <v>75</v>
      </c>
      <c r="AP31" s="286">
        <f t="shared" si="4"/>
        <v>3</v>
      </c>
    </row>
    <row r="32" spans="1:42" ht="15" customHeight="1" x14ac:dyDescent="0.2">
      <c r="A32" s="37"/>
      <c r="B32" s="12">
        <v>14</v>
      </c>
      <c r="C32" s="27" t="s">
        <v>43</v>
      </c>
      <c r="D32" s="99" t="s">
        <v>110</v>
      </c>
      <c r="E32" s="211"/>
      <c r="F32" s="212"/>
      <c r="G32" s="212"/>
      <c r="H32" s="230"/>
      <c r="I32" s="230"/>
      <c r="J32" s="230"/>
      <c r="K32" s="230"/>
      <c r="L32" s="230"/>
      <c r="M32" s="230"/>
      <c r="N32" s="230"/>
      <c r="O32" s="230"/>
      <c r="P32" s="212"/>
      <c r="Q32" s="230"/>
      <c r="R32" s="212"/>
      <c r="S32" s="212"/>
      <c r="T32" s="212"/>
      <c r="U32" s="328"/>
      <c r="V32" s="329"/>
      <c r="W32" s="211">
        <v>15</v>
      </c>
      <c r="X32" s="212"/>
      <c r="Y32" s="212">
        <v>10</v>
      </c>
      <c r="Z32" s="230"/>
      <c r="AA32" s="230"/>
      <c r="AB32" s="230"/>
      <c r="AC32" s="230">
        <v>20</v>
      </c>
      <c r="AD32" s="230"/>
      <c r="AE32" s="230"/>
      <c r="AF32" s="230"/>
      <c r="AG32" s="230"/>
      <c r="AH32" s="212"/>
      <c r="AI32" s="230"/>
      <c r="AJ32" s="212">
        <v>30</v>
      </c>
      <c r="AK32" s="212">
        <f t="shared" si="23"/>
        <v>45</v>
      </c>
      <c r="AL32" s="212">
        <f t="shared" si="24"/>
        <v>75</v>
      </c>
      <c r="AM32" s="328" t="s">
        <v>114</v>
      </c>
      <c r="AN32" s="329">
        <f t="shared" si="25"/>
        <v>3</v>
      </c>
      <c r="AO32" s="326">
        <f t="shared" si="3"/>
        <v>75</v>
      </c>
      <c r="AP32" s="286">
        <f t="shared" si="4"/>
        <v>3</v>
      </c>
    </row>
    <row r="33" spans="1:42" ht="15" customHeight="1" x14ac:dyDescent="0.2">
      <c r="A33" s="37"/>
      <c r="B33" s="12">
        <v>15</v>
      </c>
      <c r="C33" s="27" t="s">
        <v>43</v>
      </c>
      <c r="D33" s="99" t="s">
        <v>119</v>
      </c>
      <c r="E33" s="211"/>
      <c r="F33" s="212"/>
      <c r="G33" s="212">
        <v>15</v>
      </c>
      <c r="H33" s="230"/>
      <c r="I33" s="230"/>
      <c r="J33" s="230"/>
      <c r="K33" s="230">
        <v>35</v>
      </c>
      <c r="L33" s="230"/>
      <c r="M33" s="230"/>
      <c r="N33" s="230"/>
      <c r="O33" s="230"/>
      <c r="P33" s="212"/>
      <c r="Q33" s="230"/>
      <c r="R33" s="212">
        <v>25</v>
      </c>
      <c r="S33" s="212">
        <f t="shared" ref="S33:S34" si="26">SUM(E33:P33)</f>
        <v>50</v>
      </c>
      <c r="T33" s="332">
        <f>SUM(E33:R33)</f>
        <v>75</v>
      </c>
      <c r="U33" s="328" t="s">
        <v>114</v>
      </c>
      <c r="V33" s="329">
        <f t="shared" ref="V33:V34" si="27">IF(T33=0,0,IF(T33&lt;25,0.5,TRUNC(T33/25)))</f>
        <v>3</v>
      </c>
      <c r="W33" s="228"/>
      <c r="X33" s="331"/>
      <c r="Y33" s="212"/>
      <c r="Z33" s="331"/>
      <c r="AA33" s="331"/>
      <c r="AB33" s="331"/>
      <c r="AC33" s="331"/>
      <c r="AD33" s="331"/>
      <c r="AE33" s="229"/>
      <c r="AF33" s="229"/>
      <c r="AG33" s="229"/>
      <c r="AH33" s="229"/>
      <c r="AI33" s="229"/>
      <c r="AJ33" s="212"/>
      <c r="AK33" s="332"/>
      <c r="AL33" s="230"/>
      <c r="AM33" s="333"/>
      <c r="AN33" s="334"/>
      <c r="AO33" s="326">
        <f t="shared" si="3"/>
        <v>75</v>
      </c>
      <c r="AP33" s="286">
        <f t="shared" si="4"/>
        <v>3</v>
      </c>
    </row>
    <row r="34" spans="1:42" ht="15" customHeight="1" x14ac:dyDescent="0.2">
      <c r="A34" s="37"/>
      <c r="B34" s="12">
        <v>16</v>
      </c>
      <c r="C34" s="27" t="s">
        <v>43</v>
      </c>
      <c r="D34" s="99" t="s">
        <v>120</v>
      </c>
      <c r="E34" s="211">
        <v>15</v>
      </c>
      <c r="F34" s="212"/>
      <c r="G34" s="212">
        <v>15</v>
      </c>
      <c r="H34" s="230"/>
      <c r="I34" s="230"/>
      <c r="J34" s="230"/>
      <c r="K34" s="230">
        <v>20</v>
      </c>
      <c r="L34" s="230"/>
      <c r="M34" s="230"/>
      <c r="N34" s="230"/>
      <c r="O34" s="230"/>
      <c r="P34" s="212"/>
      <c r="Q34" s="230"/>
      <c r="R34" s="212"/>
      <c r="S34" s="212">
        <f t="shared" si="26"/>
        <v>50</v>
      </c>
      <c r="T34" s="332">
        <f t="shared" ref="T34" si="28">SUM(E34:R34)</f>
        <v>50</v>
      </c>
      <c r="U34" s="328" t="s">
        <v>27</v>
      </c>
      <c r="V34" s="329">
        <f t="shared" si="27"/>
        <v>2</v>
      </c>
      <c r="W34" s="228"/>
      <c r="X34" s="331"/>
      <c r="Y34" s="212"/>
      <c r="Z34" s="331"/>
      <c r="AA34" s="331"/>
      <c r="AB34" s="331"/>
      <c r="AC34" s="331"/>
      <c r="AD34" s="331"/>
      <c r="AE34" s="229"/>
      <c r="AF34" s="229"/>
      <c r="AG34" s="229"/>
      <c r="AH34" s="229"/>
      <c r="AI34" s="229"/>
      <c r="AJ34" s="212"/>
      <c r="AK34" s="332"/>
      <c r="AL34" s="230"/>
      <c r="AM34" s="333"/>
      <c r="AN34" s="334"/>
      <c r="AO34" s="326">
        <f t="shared" si="3"/>
        <v>50</v>
      </c>
      <c r="AP34" s="286">
        <f t="shared" si="4"/>
        <v>2</v>
      </c>
    </row>
    <row r="35" spans="1:42" ht="15" customHeight="1" x14ac:dyDescent="0.2">
      <c r="A35" s="55"/>
      <c r="B35" s="12">
        <v>17</v>
      </c>
      <c r="C35" s="27" t="s">
        <v>43</v>
      </c>
      <c r="D35" s="99" t="s">
        <v>121</v>
      </c>
      <c r="E35" s="228"/>
      <c r="F35" s="212"/>
      <c r="G35" s="330"/>
      <c r="H35" s="331"/>
      <c r="I35" s="331"/>
      <c r="J35" s="331"/>
      <c r="K35" s="331"/>
      <c r="L35" s="331"/>
      <c r="M35" s="229"/>
      <c r="N35" s="229"/>
      <c r="O35" s="229"/>
      <c r="P35" s="229"/>
      <c r="Q35" s="229"/>
      <c r="R35" s="212"/>
      <c r="S35" s="332"/>
      <c r="T35" s="230"/>
      <c r="U35" s="333"/>
      <c r="V35" s="335"/>
      <c r="W35" s="211"/>
      <c r="X35" s="212"/>
      <c r="Y35" s="212">
        <v>15</v>
      </c>
      <c r="Z35" s="230"/>
      <c r="AA35" s="230"/>
      <c r="AB35" s="230"/>
      <c r="AC35" s="230">
        <v>35</v>
      </c>
      <c r="AD35" s="230"/>
      <c r="AE35" s="230"/>
      <c r="AF35" s="230"/>
      <c r="AG35" s="230"/>
      <c r="AH35" s="212"/>
      <c r="AI35" s="230"/>
      <c r="AJ35" s="212">
        <v>25</v>
      </c>
      <c r="AK35" s="212">
        <f t="shared" ref="AK35" si="29">SUM(W35:AH35)</f>
        <v>50</v>
      </c>
      <c r="AL35" s="332">
        <f t="shared" ref="AL35" si="30">SUM(W35:AJ35)</f>
        <v>75</v>
      </c>
      <c r="AM35" s="328" t="s">
        <v>114</v>
      </c>
      <c r="AN35" s="329">
        <f t="shared" ref="AN35" si="31">IF(AL35=0,0,IF(AL35&lt;25,0.5,TRUNC(AL35/25)))</f>
        <v>3</v>
      </c>
      <c r="AO35" s="326">
        <f t="shared" si="3"/>
        <v>75</v>
      </c>
      <c r="AP35" s="286">
        <f t="shared" si="4"/>
        <v>3</v>
      </c>
    </row>
    <row r="36" spans="1:42" ht="15" customHeight="1" x14ac:dyDescent="0.2">
      <c r="A36" s="55"/>
      <c r="B36" s="12">
        <v>18</v>
      </c>
      <c r="C36" s="27" t="s">
        <v>43</v>
      </c>
      <c r="D36" s="99" t="s">
        <v>123</v>
      </c>
      <c r="E36" s="211"/>
      <c r="F36" s="212"/>
      <c r="G36" s="212">
        <v>15</v>
      </c>
      <c r="H36" s="230"/>
      <c r="I36" s="230"/>
      <c r="J36" s="230"/>
      <c r="K36" s="230">
        <v>35</v>
      </c>
      <c r="L36" s="230"/>
      <c r="M36" s="230"/>
      <c r="N36" s="230"/>
      <c r="O36" s="230"/>
      <c r="P36" s="212"/>
      <c r="Q36" s="230"/>
      <c r="R36" s="212">
        <v>25</v>
      </c>
      <c r="S36" s="212">
        <f t="shared" ref="S36" si="32">SUM(E36:P36)</f>
        <v>50</v>
      </c>
      <c r="T36" s="332">
        <f t="shared" ref="T36" si="33">SUM(E36:R36)</f>
        <v>75</v>
      </c>
      <c r="U36" s="328" t="s">
        <v>114</v>
      </c>
      <c r="V36" s="329">
        <f t="shared" ref="V36" si="34">IF(T36=0,0,IF(T36&lt;25,0.5,TRUNC(T36/25)))</f>
        <v>3</v>
      </c>
      <c r="W36" s="228"/>
      <c r="X36" s="331"/>
      <c r="Y36" s="212"/>
      <c r="Z36" s="331"/>
      <c r="AA36" s="331"/>
      <c r="AB36" s="331"/>
      <c r="AC36" s="331"/>
      <c r="AD36" s="331"/>
      <c r="AE36" s="229"/>
      <c r="AF36" s="229"/>
      <c r="AG36" s="229"/>
      <c r="AH36" s="229"/>
      <c r="AI36" s="229"/>
      <c r="AJ36" s="212"/>
      <c r="AK36" s="332"/>
      <c r="AL36" s="230"/>
      <c r="AM36" s="333"/>
      <c r="AN36" s="334"/>
      <c r="AO36" s="326">
        <f t="shared" si="3"/>
        <v>75</v>
      </c>
      <c r="AP36" s="286">
        <f t="shared" si="4"/>
        <v>3</v>
      </c>
    </row>
    <row r="37" spans="1:42" ht="15" customHeight="1" x14ac:dyDescent="0.2">
      <c r="A37" s="55"/>
      <c r="B37" s="12">
        <v>19</v>
      </c>
      <c r="C37" s="27" t="s">
        <v>43</v>
      </c>
      <c r="D37" s="87" t="s">
        <v>124</v>
      </c>
      <c r="E37" s="228"/>
      <c r="F37" s="212"/>
      <c r="G37" s="212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12"/>
      <c r="S37" s="332"/>
      <c r="T37" s="230"/>
      <c r="U37" s="337"/>
      <c r="V37" s="335"/>
      <c r="W37" s="211"/>
      <c r="X37" s="212"/>
      <c r="Y37" s="212">
        <v>15</v>
      </c>
      <c r="Z37" s="230"/>
      <c r="AA37" s="230"/>
      <c r="AB37" s="230"/>
      <c r="AC37" s="230">
        <v>35</v>
      </c>
      <c r="AD37" s="230"/>
      <c r="AE37" s="230"/>
      <c r="AF37" s="230"/>
      <c r="AG37" s="230"/>
      <c r="AH37" s="212"/>
      <c r="AI37" s="230"/>
      <c r="AJ37" s="212"/>
      <c r="AK37" s="212">
        <f t="shared" ref="AK37:AK39" si="35">SUM(W37:AH37)</f>
        <v>50</v>
      </c>
      <c r="AL37" s="332">
        <f t="shared" ref="AL37:AL39" si="36">SUM(W37:AJ37)</f>
        <v>50</v>
      </c>
      <c r="AM37" s="328" t="s">
        <v>27</v>
      </c>
      <c r="AN37" s="329">
        <f t="shared" ref="AN37:AN39" si="37">IF(AL37=0,0,IF(AL37&lt;25,0.5,TRUNC(AL37/25)))</f>
        <v>2</v>
      </c>
      <c r="AO37" s="326">
        <f t="shared" si="3"/>
        <v>50</v>
      </c>
      <c r="AP37" s="286">
        <f t="shared" si="4"/>
        <v>2</v>
      </c>
    </row>
    <row r="38" spans="1:42" ht="15" customHeight="1" x14ac:dyDescent="0.2">
      <c r="A38" s="55"/>
      <c r="B38" s="12">
        <v>20</v>
      </c>
      <c r="C38" s="27" t="s">
        <v>43</v>
      </c>
      <c r="D38" s="99" t="s">
        <v>126</v>
      </c>
      <c r="E38" s="228"/>
      <c r="F38" s="212"/>
      <c r="G38" s="212"/>
      <c r="H38" s="229"/>
      <c r="I38" s="230"/>
      <c r="J38" s="229"/>
      <c r="K38" s="229"/>
      <c r="L38" s="229"/>
      <c r="M38" s="229"/>
      <c r="N38" s="229"/>
      <c r="O38" s="229"/>
      <c r="P38" s="229"/>
      <c r="Q38" s="229"/>
      <c r="R38" s="212"/>
      <c r="S38" s="332"/>
      <c r="T38" s="230"/>
      <c r="U38" s="333"/>
      <c r="V38" s="335"/>
      <c r="W38" s="211"/>
      <c r="X38" s="212"/>
      <c r="Y38" s="212">
        <v>15</v>
      </c>
      <c r="Z38" s="230"/>
      <c r="AA38" s="230"/>
      <c r="AB38" s="230"/>
      <c r="AC38" s="230">
        <v>35</v>
      </c>
      <c r="AD38" s="230"/>
      <c r="AE38" s="230"/>
      <c r="AF38" s="230"/>
      <c r="AG38" s="230"/>
      <c r="AH38" s="212"/>
      <c r="AI38" s="230"/>
      <c r="AJ38" s="212"/>
      <c r="AK38" s="212">
        <f t="shared" si="35"/>
        <v>50</v>
      </c>
      <c r="AL38" s="332">
        <f t="shared" si="36"/>
        <v>50</v>
      </c>
      <c r="AM38" s="328" t="s">
        <v>27</v>
      </c>
      <c r="AN38" s="329">
        <f t="shared" si="37"/>
        <v>2</v>
      </c>
      <c r="AO38" s="326">
        <f t="shared" si="3"/>
        <v>50</v>
      </c>
      <c r="AP38" s="286">
        <f t="shared" si="4"/>
        <v>2</v>
      </c>
    </row>
    <row r="39" spans="1:42" ht="15" customHeight="1" thickBot="1" x14ac:dyDescent="0.25">
      <c r="A39" s="37"/>
      <c r="B39" s="12">
        <v>21</v>
      </c>
      <c r="C39" s="197" t="s">
        <v>43</v>
      </c>
      <c r="D39" s="195" t="s">
        <v>128</v>
      </c>
      <c r="E39" s="338"/>
      <c r="F39" s="339"/>
      <c r="G39" s="339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39"/>
      <c r="S39" s="341"/>
      <c r="T39" s="342"/>
      <c r="U39" s="343"/>
      <c r="V39" s="344"/>
      <c r="W39" s="211"/>
      <c r="X39" s="212"/>
      <c r="Y39" s="212">
        <v>15</v>
      </c>
      <c r="Z39" s="230"/>
      <c r="AA39" s="230"/>
      <c r="AB39" s="230"/>
      <c r="AC39" s="230">
        <v>35</v>
      </c>
      <c r="AD39" s="230"/>
      <c r="AE39" s="230"/>
      <c r="AF39" s="230"/>
      <c r="AG39" s="230"/>
      <c r="AH39" s="212"/>
      <c r="AI39" s="230"/>
      <c r="AJ39" s="212"/>
      <c r="AK39" s="212">
        <f t="shared" si="35"/>
        <v>50</v>
      </c>
      <c r="AL39" s="332">
        <f t="shared" si="36"/>
        <v>50</v>
      </c>
      <c r="AM39" s="328" t="s">
        <v>27</v>
      </c>
      <c r="AN39" s="329">
        <f t="shared" si="37"/>
        <v>2</v>
      </c>
      <c r="AO39" s="327">
        <f t="shared" si="3"/>
        <v>50</v>
      </c>
      <c r="AP39" s="309">
        <f t="shared" si="4"/>
        <v>2</v>
      </c>
    </row>
    <row r="40" spans="1:42" ht="15" customHeight="1" thickBot="1" x14ac:dyDescent="0.25">
      <c r="A40" s="37"/>
      <c r="B40" s="415" t="s">
        <v>53</v>
      </c>
      <c r="C40" s="416"/>
      <c r="D40" s="421"/>
      <c r="E40" s="15">
        <f>SUM(E19:E39)</f>
        <v>170</v>
      </c>
      <c r="F40" s="15">
        <f t="shared" ref="F40:AN40" si="38">SUM(F19:F39)</f>
        <v>0</v>
      </c>
      <c r="G40" s="15">
        <f t="shared" si="38"/>
        <v>90</v>
      </c>
      <c r="H40" s="15">
        <f t="shared" si="38"/>
        <v>0</v>
      </c>
      <c r="I40" s="15">
        <f t="shared" si="38"/>
        <v>0</v>
      </c>
      <c r="J40" s="15">
        <f t="shared" si="38"/>
        <v>0</v>
      </c>
      <c r="K40" s="15">
        <f t="shared" si="38"/>
        <v>180</v>
      </c>
      <c r="L40" s="15">
        <f t="shared" si="38"/>
        <v>0</v>
      </c>
      <c r="M40" s="15">
        <f t="shared" si="38"/>
        <v>0</v>
      </c>
      <c r="N40" s="15">
        <f t="shared" si="38"/>
        <v>0</v>
      </c>
      <c r="O40" s="15">
        <f t="shared" si="38"/>
        <v>0</v>
      </c>
      <c r="P40" s="15">
        <f t="shared" si="38"/>
        <v>0</v>
      </c>
      <c r="Q40" s="15">
        <f t="shared" si="38"/>
        <v>0</v>
      </c>
      <c r="R40" s="15">
        <f t="shared" si="38"/>
        <v>175</v>
      </c>
      <c r="S40" s="15">
        <f t="shared" si="38"/>
        <v>440</v>
      </c>
      <c r="T40" s="15">
        <f t="shared" si="38"/>
        <v>615</v>
      </c>
      <c r="U40" s="15"/>
      <c r="V40" s="258">
        <f t="shared" si="38"/>
        <v>24</v>
      </c>
      <c r="W40" s="15">
        <f t="shared" si="38"/>
        <v>85</v>
      </c>
      <c r="X40" s="15">
        <f t="shared" si="38"/>
        <v>0</v>
      </c>
      <c r="Y40" s="15">
        <f t="shared" si="38"/>
        <v>110</v>
      </c>
      <c r="Z40" s="15">
        <f t="shared" si="38"/>
        <v>0</v>
      </c>
      <c r="AA40" s="15">
        <f t="shared" si="38"/>
        <v>0</v>
      </c>
      <c r="AB40" s="15">
        <f t="shared" si="38"/>
        <v>0</v>
      </c>
      <c r="AC40" s="15">
        <f t="shared" si="38"/>
        <v>230</v>
      </c>
      <c r="AD40" s="15">
        <f t="shared" si="38"/>
        <v>0</v>
      </c>
      <c r="AE40" s="15">
        <f t="shared" si="38"/>
        <v>0</v>
      </c>
      <c r="AF40" s="15">
        <f t="shared" si="38"/>
        <v>0</v>
      </c>
      <c r="AG40" s="15">
        <f t="shared" si="38"/>
        <v>0</v>
      </c>
      <c r="AH40" s="15">
        <f t="shared" si="38"/>
        <v>0</v>
      </c>
      <c r="AI40" s="15">
        <f t="shared" si="38"/>
        <v>0</v>
      </c>
      <c r="AJ40" s="15">
        <f t="shared" si="38"/>
        <v>160</v>
      </c>
      <c r="AK40" s="15">
        <f t="shared" si="38"/>
        <v>425</v>
      </c>
      <c r="AL40" s="15">
        <f t="shared" si="38"/>
        <v>585</v>
      </c>
      <c r="AM40" s="15"/>
      <c r="AN40" s="258">
        <f t="shared" si="38"/>
        <v>23</v>
      </c>
      <c r="AO40" s="222">
        <f>SUM(AO19:AO39)</f>
        <v>1200</v>
      </c>
      <c r="AP40" s="66">
        <f>V40+AN40</f>
        <v>47</v>
      </c>
    </row>
    <row r="41" spans="1:42" ht="15" customHeight="1" thickBot="1" x14ac:dyDescent="0.25">
      <c r="A41" s="37"/>
      <c r="B41" s="418" t="s">
        <v>138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20"/>
    </row>
    <row r="42" spans="1:42" ht="15" customHeight="1" x14ac:dyDescent="0.2">
      <c r="A42" s="37"/>
      <c r="B42" s="20">
        <v>22</v>
      </c>
      <c r="C42" s="27" t="s">
        <v>43</v>
      </c>
      <c r="D42" s="99" t="s">
        <v>136</v>
      </c>
      <c r="E42" s="13"/>
      <c r="F42" s="1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v>100</v>
      </c>
      <c r="R42" s="4"/>
      <c r="S42" s="8">
        <f t="shared" ref="S42" si="39">SUM(E42:P42)</f>
        <v>0</v>
      </c>
      <c r="T42" s="332">
        <f t="shared" ref="T42" si="40">SUM(E42:R42)</f>
        <v>100</v>
      </c>
      <c r="U42" s="21" t="s">
        <v>116</v>
      </c>
      <c r="V42" s="70">
        <v>4</v>
      </c>
      <c r="W42" s="151"/>
      <c r="X42" s="154"/>
      <c r="Y42" s="124"/>
      <c r="Z42" s="154"/>
      <c r="AA42" s="154"/>
      <c r="AB42" s="154"/>
      <c r="AC42" s="154"/>
      <c r="AD42" s="154"/>
      <c r="AE42" s="152"/>
      <c r="AF42" s="152"/>
      <c r="AG42" s="152"/>
      <c r="AH42" s="152"/>
      <c r="AI42" s="152"/>
      <c r="AJ42" s="124"/>
      <c r="AK42" s="8"/>
      <c r="AL42" s="8"/>
      <c r="AM42" s="23"/>
      <c r="AN42" s="153"/>
      <c r="AO42" s="158">
        <f t="shared" ref="AO42:AO47" si="41">T42+AL42</f>
        <v>100</v>
      </c>
      <c r="AP42" s="270">
        <f t="shared" ref="AP42:AP47" si="42">V42+AN42</f>
        <v>4</v>
      </c>
    </row>
    <row r="43" spans="1:42" ht="15" customHeight="1" thickBot="1" x14ac:dyDescent="0.25">
      <c r="A43" s="55"/>
      <c r="B43" s="165">
        <v>23</v>
      </c>
      <c r="C43" s="197" t="s">
        <v>43</v>
      </c>
      <c r="D43" s="195" t="s">
        <v>137</v>
      </c>
      <c r="E43" s="167"/>
      <c r="F43" s="168"/>
      <c r="G43" s="198"/>
      <c r="H43" s="174"/>
      <c r="I43" s="174"/>
      <c r="J43" s="174"/>
      <c r="K43" s="174"/>
      <c r="L43" s="174"/>
      <c r="M43" s="169"/>
      <c r="N43" s="169"/>
      <c r="O43" s="169"/>
      <c r="P43" s="169"/>
      <c r="Q43" s="169"/>
      <c r="R43" s="168"/>
      <c r="S43" s="88"/>
      <c r="T43" s="170"/>
      <c r="U43" s="199"/>
      <c r="V43" s="193"/>
      <c r="W43" s="200"/>
      <c r="X43" s="175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>
        <v>200</v>
      </c>
      <c r="AJ43" s="170"/>
      <c r="AK43" s="88">
        <f t="shared" ref="AK43" si="43">SUM(W43:AH43)</f>
        <v>0</v>
      </c>
      <c r="AL43" s="88">
        <f t="shared" ref="AL43" si="44">SUM(W43:AJ43)</f>
        <v>200</v>
      </c>
      <c r="AM43" s="89" t="s">
        <v>116</v>
      </c>
      <c r="AN43" s="201">
        <v>7</v>
      </c>
      <c r="AO43" s="177">
        <f t="shared" si="41"/>
        <v>200</v>
      </c>
      <c r="AP43" s="271">
        <f t="shared" si="42"/>
        <v>7</v>
      </c>
    </row>
    <row r="44" spans="1:42" ht="15" customHeight="1" thickBot="1" x14ac:dyDescent="0.25">
      <c r="A44" s="55"/>
      <c r="B44" s="415" t="s">
        <v>53</v>
      </c>
      <c r="C44" s="416"/>
      <c r="D44" s="421"/>
      <c r="E44" s="15">
        <f>SUM(E42:E43)</f>
        <v>0</v>
      </c>
      <c r="F44" s="15">
        <f t="shared" ref="F44:AP44" si="45">SUM(F42:F43)</f>
        <v>0</v>
      </c>
      <c r="G44" s="15">
        <f t="shared" si="45"/>
        <v>0</v>
      </c>
      <c r="H44" s="15">
        <f t="shared" si="45"/>
        <v>0</v>
      </c>
      <c r="I44" s="15">
        <f t="shared" si="45"/>
        <v>0</v>
      </c>
      <c r="J44" s="15">
        <f t="shared" si="45"/>
        <v>0</v>
      </c>
      <c r="K44" s="15">
        <f t="shared" si="45"/>
        <v>0</v>
      </c>
      <c r="L44" s="15">
        <f t="shared" si="45"/>
        <v>0</v>
      </c>
      <c r="M44" s="15">
        <f t="shared" si="45"/>
        <v>0</v>
      </c>
      <c r="N44" s="15">
        <f t="shared" si="45"/>
        <v>0</v>
      </c>
      <c r="O44" s="15">
        <f t="shared" si="45"/>
        <v>0</v>
      </c>
      <c r="P44" s="15">
        <f t="shared" si="45"/>
        <v>0</v>
      </c>
      <c r="Q44" s="15">
        <f t="shared" si="45"/>
        <v>100</v>
      </c>
      <c r="R44" s="15">
        <f t="shared" si="45"/>
        <v>0</v>
      </c>
      <c r="S44" s="15">
        <f t="shared" si="45"/>
        <v>0</v>
      </c>
      <c r="T44" s="15">
        <f t="shared" si="45"/>
        <v>100</v>
      </c>
      <c r="U44" s="15"/>
      <c r="V44" s="258">
        <f t="shared" si="45"/>
        <v>4</v>
      </c>
      <c r="W44" s="15">
        <f t="shared" si="45"/>
        <v>0</v>
      </c>
      <c r="X44" s="15">
        <f t="shared" si="45"/>
        <v>0</v>
      </c>
      <c r="Y44" s="15">
        <f t="shared" si="45"/>
        <v>0</v>
      </c>
      <c r="Z44" s="15">
        <f t="shared" si="45"/>
        <v>0</v>
      </c>
      <c r="AA44" s="15">
        <f t="shared" si="45"/>
        <v>0</v>
      </c>
      <c r="AB44" s="15">
        <f t="shared" si="45"/>
        <v>0</v>
      </c>
      <c r="AC44" s="15">
        <f t="shared" si="45"/>
        <v>0</v>
      </c>
      <c r="AD44" s="15">
        <f t="shared" si="45"/>
        <v>0</v>
      </c>
      <c r="AE44" s="15">
        <f t="shared" si="45"/>
        <v>0</v>
      </c>
      <c r="AF44" s="15">
        <f t="shared" si="45"/>
        <v>0</v>
      </c>
      <c r="AG44" s="15">
        <f t="shared" si="45"/>
        <v>0</v>
      </c>
      <c r="AH44" s="15">
        <f t="shared" si="45"/>
        <v>0</v>
      </c>
      <c r="AI44" s="15">
        <f t="shared" si="45"/>
        <v>200</v>
      </c>
      <c r="AJ44" s="15">
        <f t="shared" si="45"/>
        <v>0</v>
      </c>
      <c r="AK44" s="15">
        <f t="shared" si="45"/>
        <v>0</v>
      </c>
      <c r="AL44" s="15">
        <f t="shared" si="45"/>
        <v>200</v>
      </c>
      <c r="AM44" s="15"/>
      <c r="AN44" s="258">
        <f t="shared" si="45"/>
        <v>7</v>
      </c>
      <c r="AO44" s="11">
        <f t="shared" si="45"/>
        <v>300</v>
      </c>
      <c r="AP44" s="66">
        <f t="shared" si="45"/>
        <v>11</v>
      </c>
    </row>
    <row r="45" spans="1:42" ht="15" customHeight="1" thickBot="1" x14ac:dyDescent="0.25">
      <c r="A45" s="55"/>
      <c r="B45" s="418" t="s">
        <v>113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20"/>
    </row>
    <row r="46" spans="1:42" ht="15" customHeight="1" x14ac:dyDescent="0.2">
      <c r="A46" s="55"/>
      <c r="B46" s="20">
        <v>24</v>
      </c>
      <c r="C46" s="27" t="s">
        <v>43</v>
      </c>
      <c r="D46" s="87" t="s">
        <v>164</v>
      </c>
      <c r="E46" s="345">
        <v>15</v>
      </c>
      <c r="F46" s="202"/>
      <c r="G46" s="72">
        <v>15</v>
      </c>
      <c r="H46" s="72"/>
      <c r="I46" s="202"/>
      <c r="J46" s="72"/>
      <c r="K46" s="72"/>
      <c r="L46" s="72"/>
      <c r="M46" s="72"/>
      <c r="N46" s="72"/>
      <c r="O46" s="72"/>
      <c r="P46" s="72"/>
      <c r="Q46" s="72"/>
      <c r="R46" s="303">
        <v>20</v>
      </c>
      <c r="S46" s="72">
        <f t="shared" ref="S46" si="46">SUM(E46:P46)</f>
        <v>30</v>
      </c>
      <c r="T46" s="72">
        <f t="shared" ref="T46" si="47">SUM(E46:R46)</f>
        <v>50</v>
      </c>
      <c r="U46" s="190" t="s">
        <v>27</v>
      </c>
      <c r="V46" s="74">
        <f t="shared" ref="V46" si="48">IF(T46=0,0,IF(T46&lt;25,0.5,TRUNC(T46/25)))</f>
        <v>2</v>
      </c>
      <c r="W46" s="162"/>
      <c r="X46" s="154"/>
      <c r="Y46" s="124"/>
      <c r="Z46" s="154"/>
      <c r="AA46" s="154"/>
      <c r="AB46" s="154"/>
      <c r="AC46" s="154"/>
      <c r="AD46" s="154"/>
      <c r="AE46" s="152"/>
      <c r="AF46" s="152"/>
      <c r="AG46" s="152"/>
      <c r="AH46" s="152"/>
      <c r="AI46" s="152"/>
      <c r="AJ46" s="124"/>
      <c r="AK46" s="8"/>
      <c r="AL46" s="8"/>
      <c r="AM46" s="23"/>
      <c r="AN46" s="153"/>
      <c r="AO46" s="158">
        <f t="shared" si="41"/>
        <v>50</v>
      </c>
      <c r="AP46" s="270">
        <f t="shared" si="42"/>
        <v>2</v>
      </c>
    </row>
    <row r="47" spans="1:42" ht="15" customHeight="1" thickBot="1" x14ac:dyDescent="0.25">
      <c r="A47" s="55"/>
      <c r="B47" s="20">
        <v>25</v>
      </c>
      <c r="C47" s="27" t="s">
        <v>43</v>
      </c>
      <c r="D47" s="87" t="s">
        <v>165</v>
      </c>
      <c r="E47" s="18"/>
      <c r="F47" s="127"/>
      <c r="G47" s="127"/>
      <c r="H47" s="9"/>
      <c r="I47" s="4"/>
      <c r="J47" s="9"/>
      <c r="K47" s="9"/>
      <c r="L47" s="9"/>
      <c r="M47" s="9"/>
      <c r="N47" s="9"/>
      <c r="O47" s="9"/>
      <c r="P47" s="9"/>
      <c r="Q47" s="9"/>
      <c r="R47" s="127"/>
      <c r="S47" s="8"/>
      <c r="T47" s="4"/>
      <c r="U47" s="19"/>
      <c r="V47" s="163"/>
      <c r="W47" s="272">
        <v>15</v>
      </c>
      <c r="X47" s="32"/>
      <c r="Y47" s="8">
        <v>15</v>
      </c>
      <c r="Z47" s="8"/>
      <c r="AA47" s="32"/>
      <c r="AB47" s="8"/>
      <c r="AC47" s="8"/>
      <c r="AD47" s="8"/>
      <c r="AE47" s="8"/>
      <c r="AF47" s="8"/>
      <c r="AG47" s="8"/>
      <c r="AH47" s="8"/>
      <c r="AI47" s="8"/>
      <c r="AJ47" s="127">
        <v>20</v>
      </c>
      <c r="AK47" s="8">
        <f t="shared" ref="AK47" si="49">SUM(W47:AH47)</f>
        <v>30</v>
      </c>
      <c r="AL47" s="8">
        <f t="shared" ref="AL47" si="50">SUM(W47:AJ47)</f>
        <v>50</v>
      </c>
      <c r="AM47" s="21" t="s">
        <v>27</v>
      </c>
      <c r="AN47" s="164">
        <f t="shared" ref="AN47" si="51">IF(AL47=0,0,IF(AL47&lt;25,0.5,TRUNC(AL47/25)))</f>
        <v>2</v>
      </c>
      <c r="AO47" s="158">
        <f t="shared" si="41"/>
        <v>50</v>
      </c>
      <c r="AP47" s="270">
        <f t="shared" si="42"/>
        <v>2</v>
      </c>
    </row>
    <row r="48" spans="1:42" ht="15" customHeight="1" thickBot="1" x14ac:dyDescent="0.25">
      <c r="A48" s="37"/>
      <c r="B48" s="415" t="s">
        <v>53</v>
      </c>
      <c r="C48" s="416"/>
      <c r="D48" s="416"/>
      <c r="E48" s="15">
        <f t="shared" ref="E48:T48" si="52">SUM(E46:E47)</f>
        <v>15</v>
      </c>
      <c r="F48" s="15">
        <f t="shared" si="52"/>
        <v>0</v>
      </c>
      <c r="G48" s="15">
        <f t="shared" si="52"/>
        <v>15</v>
      </c>
      <c r="H48" s="15">
        <f t="shared" si="52"/>
        <v>0</v>
      </c>
      <c r="I48" s="15">
        <f t="shared" si="52"/>
        <v>0</v>
      </c>
      <c r="J48" s="15">
        <f t="shared" si="52"/>
        <v>0</v>
      </c>
      <c r="K48" s="15">
        <f t="shared" si="52"/>
        <v>0</v>
      </c>
      <c r="L48" s="15">
        <f t="shared" si="52"/>
        <v>0</v>
      </c>
      <c r="M48" s="15">
        <f t="shared" si="52"/>
        <v>0</v>
      </c>
      <c r="N48" s="15">
        <f t="shared" si="52"/>
        <v>0</v>
      </c>
      <c r="O48" s="15">
        <f t="shared" si="52"/>
        <v>0</v>
      </c>
      <c r="P48" s="15">
        <f t="shared" si="52"/>
        <v>0</v>
      </c>
      <c r="Q48" s="15">
        <f t="shared" si="52"/>
        <v>0</v>
      </c>
      <c r="R48" s="15">
        <f t="shared" si="52"/>
        <v>20</v>
      </c>
      <c r="S48" s="15">
        <f t="shared" si="52"/>
        <v>30</v>
      </c>
      <c r="T48" s="15">
        <f t="shared" si="52"/>
        <v>50</v>
      </c>
      <c r="U48" s="15"/>
      <c r="V48" s="258">
        <f t="shared" ref="V48:AL48" si="53">SUM(V46:V47)</f>
        <v>2</v>
      </c>
      <c r="W48" s="15">
        <f t="shared" si="53"/>
        <v>15</v>
      </c>
      <c r="X48" s="15">
        <f t="shared" si="53"/>
        <v>0</v>
      </c>
      <c r="Y48" s="15">
        <f t="shared" si="53"/>
        <v>15</v>
      </c>
      <c r="Z48" s="15">
        <f t="shared" si="53"/>
        <v>0</v>
      </c>
      <c r="AA48" s="15">
        <f t="shared" si="53"/>
        <v>0</v>
      </c>
      <c r="AB48" s="15">
        <f t="shared" si="53"/>
        <v>0</v>
      </c>
      <c r="AC48" s="15">
        <f t="shared" si="53"/>
        <v>0</v>
      </c>
      <c r="AD48" s="15">
        <f t="shared" si="53"/>
        <v>0</v>
      </c>
      <c r="AE48" s="15">
        <f t="shared" si="53"/>
        <v>0</v>
      </c>
      <c r="AF48" s="15">
        <f t="shared" si="53"/>
        <v>0</v>
      </c>
      <c r="AG48" s="15">
        <f t="shared" si="53"/>
        <v>0</v>
      </c>
      <c r="AH48" s="15">
        <f t="shared" si="53"/>
        <v>0</v>
      </c>
      <c r="AI48" s="15">
        <f t="shared" si="53"/>
        <v>0</v>
      </c>
      <c r="AJ48" s="15">
        <f t="shared" si="53"/>
        <v>20</v>
      </c>
      <c r="AK48" s="15">
        <f t="shared" si="53"/>
        <v>30</v>
      </c>
      <c r="AL48" s="15">
        <f t="shared" si="53"/>
        <v>50</v>
      </c>
      <c r="AM48" s="15"/>
      <c r="AN48" s="258">
        <f>SUM(AN46:AN47)</f>
        <v>2</v>
      </c>
      <c r="AO48" s="11">
        <f>SUM(AO46:AO47)</f>
        <v>100</v>
      </c>
      <c r="AP48" s="66">
        <f>SUM(AP46:AP47)</f>
        <v>4</v>
      </c>
    </row>
    <row r="49" spans="1:42" ht="15" customHeight="1" thickBot="1" x14ac:dyDescent="0.25">
      <c r="A49" s="37"/>
      <c r="B49" s="415" t="s">
        <v>53</v>
      </c>
      <c r="C49" s="416"/>
      <c r="D49" s="421"/>
      <c r="E49" s="15">
        <f t="shared" ref="E49:T49" si="54">E40+E44+E48</f>
        <v>185</v>
      </c>
      <c r="F49" s="15">
        <f t="shared" si="54"/>
        <v>0</v>
      </c>
      <c r="G49" s="15">
        <f t="shared" si="54"/>
        <v>105</v>
      </c>
      <c r="H49" s="15">
        <f t="shared" si="54"/>
        <v>0</v>
      </c>
      <c r="I49" s="15">
        <f t="shared" si="54"/>
        <v>0</v>
      </c>
      <c r="J49" s="15">
        <f t="shared" si="54"/>
        <v>0</v>
      </c>
      <c r="K49" s="15">
        <f t="shared" si="54"/>
        <v>180</v>
      </c>
      <c r="L49" s="15">
        <f t="shared" si="54"/>
        <v>0</v>
      </c>
      <c r="M49" s="15">
        <f t="shared" si="54"/>
        <v>0</v>
      </c>
      <c r="N49" s="15">
        <f t="shared" si="54"/>
        <v>0</v>
      </c>
      <c r="O49" s="15">
        <f t="shared" si="54"/>
        <v>0</v>
      </c>
      <c r="P49" s="15">
        <f t="shared" si="54"/>
        <v>0</v>
      </c>
      <c r="Q49" s="15">
        <f t="shared" si="54"/>
        <v>100</v>
      </c>
      <c r="R49" s="15">
        <f t="shared" si="54"/>
        <v>195</v>
      </c>
      <c r="S49" s="15">
        <f t="shared" si="54"/>
        <v>470</v>
      </c>
      <c r="T49" s="15">
        <f t="shared" si="54"/>
        <v>765</v>
      </c>
      <c r="U49" s="15"/>
      <c r="V49" s="258">
        <f t="shared" ref="V49:AK49" si="55">V40+V44+V48</f>
        <v>30</v>
      </c>
      <c r="W49" s="15">
        <f t="shared" si="55"/>
        <v>100</v>
      </c>
      <c r="X49" s="15">
        <f t="shared" si="55"/>
        <v>0</v>
      </c>
      <c r="Y49" s="15">
        <f t="shared" si="55"/>
        <v>125</v>
      </c>
      <c r="Z49" s="15">
        <f t="shared" si="55"/>
        <v>0</v>
      </c>
      <c r="AA49" s="15">
        <f t="shared" si="55"/>
        <v>0</v>
      </c>
      <c r="AB49" s="15">
        <f t="shared" si="55"/>
        <v>0</v>
      </c>
      <c r="AC49" s="15">
        <f t="shared" si="55"/>
        <v>230</v>
      </c>
      <c r="AD49" s="15">
        <f t="shared" si="55"/>
        <v>0</v>
      </c>
      <c r="AE49" s="15">
        <f t="shared" si="55"/>
        <v>0</v>
      </c>
      <c r="AF49" s="15">
        <f t="shared" si="55"/>
        <v>0</v>
      </c>
      <c r="AG49" s="15">
        <f t="shared" si="55"/>
        <v>0</v>
      </c>
      <c r="AH49" s="15">
        <f t="shared" si="55"/>
        <v>0</v>
      </c>
      <c r="AI49" s="15">
        <f t="shared" si="55"/>
        <v>200</v>
      </c>
      <c r="AJ49" s="15">
        <f t="shared" si="55"/>
        <v>180</v>
      </c>
      <c r="AK49" s="15">
        <f t="shared" si="55"/>
        <v>455</v>
      </c>
      <c r="AL49" s="15">
        <f>AL40+AL44+AL48</f>
        <v>835</v>
      </c>
      <c r="AM49" s="15"/>
      <c r="AN49" s="258">
        <f>AN40+AN44+AN48</f>
        <v>32</v>
      </c>
      <c r="AO49" s="11">
        <f>AO40+AO44+AO48</f>
        <v>1600</v>
      </c>
      <c r="AP49" s="66">
        <f>AP40+AP44+AP48</f>
        <v>62</v>
      </c>
    </row>
    <row r="51" spans="1:42" x14ac:dyDescent="0.2">
      <c r="B51" s="50" t="s">
        <v>192</v>
      </c>
      <c r="AK51" s="324"/>
    </row>
    <row r="52" spans="1:42" x14ac:dyDescent="0.2">
      <c r="B52" s="49"/>
    </row>
    <row r="53" spans="1:42" x14ac:dyDescent="0.2">
      <c r="B53" s="49"/>
    </row>
    <row r="56" spans="1:42" ht="14.25" x14ac:dyDescent="0.2">
      <c r="O56" s="160"/>
    </row>
    <row r="57" spans="1:42" x14ac:dyDescent="0.2">
      <c r="D57" s="305" t="s">
        <v>193</v>
      </c>
      <c r="P57" s="16" t="s">
        <v>193</v>
      </c>
      <c r="AG57" s="422" t="s">
        <v>193</v>
      </c>
      <c r="AH57" s="422"/>
      <c r="AI57" s="422"/>
      <c r="AJ57" s="422"/>
      <c r="AK57" s="422"/>
      <c r="AL57" s="422"/>
      <c r="AM57" s="422"/>
    </row>
    <row r="58" spans="1:42" x14ac:dyDescent="0.2">
      <c r="D58" s="161" t="s">
        <v>194</v>
      </c>
      <c r="N58" s="305"/>
      <c r="P58" s="422" t="s">
        <v>195</v>
      </c>
      <c r="Q58" s="422"/>
      <c r="R58" s="422"/>
      <c r="S58" s="422"/>
      <c r="T58" s="422"/>
      <c r="U58" s="422"/>
      <c r="V58" s="422"/>
      <c r="AG58" s="422" t="s">
        <v>196</v>
      </c>
      <c r="AH58" s="422"/>
      <c r="AI58" s="422"/>
      <c r="AJ58" s="422"/>
      <c r="AK58" s="422"/>
      <c r="AL58" s="422"/>
      <c r="AM58" s="422"/>
    </row>
  </sheetData>
  <mergeCells count="20">
    <mergeCell ref="AI2:AM2"/>
    <mergeCell ref="AI4:AM4"/>
    <mergeCell ref="B18:AP18"/>
    <mergeCell ref="B49:D49"/>
    <mergeCell ref="B40:D40"/>
    <mergeCell ref="B6:AP6"/>
    <mergeCell ref="B16:B17"/>
    <mergeCell ref="C16:C17"/>
    <mergeCell ref="D16:D17"/>
    <mergeCell ref="E16:V16"/>
    <mergeCell ref="W16:AN16"/>
    <mergeCell ref="AO16:AO17"/>
    <mergeCell ref="AP16:AP17"/>
    <mergeCell ref="AG57:AM57"/>
    <mergeCell ref="P58:V58"/>
    <mergeCell ref="AG58:AM58"/>
    <mergeCell ref="B41:AP41"/>
    <mergeCell ref="B45:AP45"/>
    <mergeCell ref="B44:D44"/>
    <mergeCell ref="B48:D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zoomScale="85" zoomScaleNormal="85" workbookViewId="0">
      <selection activeCell="D24" sqref="D24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16" t="s">
        <v>264</v>
      </c>
      <c r="AK1" s="16"/>
      <c r="AL1" s="16"/>
      <c r="AM1" s="16"/>
      <c r="AN1" s="16"/>
      <c r="AO1" s="366"/>
      <c r="AP1" s="366"/>
    </row>
    <row r="2" spans="1:43" x14ac:dyDescent="0.2"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425"/>
      <c r="AK2" s="426"/>
      <c r="AL2" s="426"/>
      <c r="AM2" s="426"/>
      <c r="AN2" s="426"/>
      <c r="AO2" s="366"/>
      <c r="AP2" s="366"/>
    </row>
    <row r="3" spans="1:43" x14ac:dyDescent="0.2"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16"/>
      <c r="AK3" s="16"/>
      <c r="AL3" s="16"/>
      <c r="AM3" s="16"/>
      <c r="AN3" s="16"/>
      <c r="AO3" s="366"/>
      <c r="AP3" s="366"/>
    </row>
    <row r="4" spans="1:43" x14ac:dyDescent="0.2"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425"/>
      <c r="AK4" s="426"/>
      <c r="AL4" s="426"/>
      <c r="AM4" s="426"/>
      <c r="AN4" s="426"/>
      <c r="AO4" s="366"/>
      <c r="AP4" s="366"/>
    </row>
    <row r="5" spans="1:43" x14ac:dyDescent="0.2"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</row>
    <row r="6" spans="1:43" s="1" customFormat="1" ht="20.25" customHeight="1" x14ac:dyDescent="0.2">
      <c r="B6" s="429" t="s">
        <v>267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</row>
    <row r="7" spans="1:43" s="1" customFormat="1" ht="20.25" customHeight="1" x14ac:dyDescent="0.2">
      <c r="B7" s="362"/>
      <c r="C7" s="363"/>
      <c r="D7" s="363"/>
      <c r="E7" s="363"/>
      <c r="F7" s="363"/>
      <c r="G7" s="363"/>
      <c r="H7" s="363"/>
      <c r="J7" s="368" t="s">
        <v>268</v>
      </c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199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45</v>
      </c>
      <c r="C13" s="2"/>
    </row>
    <row r="15" spans="1:43" ht="13.5" thickBot="1" x14ac:dyDescent="0.25"/>
    <row r="16" spans="1:43" ht="17.25" customHeight="1" thickBot="1" x14ac:dyDescent="0.25">
      <c r="A16" s="16"/>
      <c r="B16" s="375" t="s">
        <v>22</v>
      </c>
      <c r="C16" s="409" t="s">
        <v>41</v>
      </c>
      <c r="D16" s="377" t="s">
        <v>3</v>
      </c>
      <c r="E16" s="379" t="s">
        <v>226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379" t="s">
        <v>227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1"/>
      <c r="AO16" s="397" t="s">
        <v>5</v>
      </c>
      <c r="AP16" s="407" t="s">
        <v>6</v>
      </c>
      <c r="AQ16" s="16"/>
    </row>
    <row r="17" spans="1:43" ht="243" customHeight="1" thickBot="1" x14ac:dyDescent="0.25">
      <c r="A17" s="16"/>
      <c r="B17" s="376"/>
      <c r="C17" s="410"/>
      <c r="D17" s="378"/>
      <c r="E17" s="5" t="s">
        <v>7</v>
      </c>
      <c r="F17" s="6" t="s">
        <v>8</v>
      </c>
      <c r="G17" s="7" t="s">
        <v>38</v>
      </c>
      <c r="H17" s="7" t="s">
        <v>9</v>
      </c>
      <c r="I17" s="7" t="s">
        <v>10</v>
      </c>
      <c r="J17" s="7" t="s">
        <v>11</v>
      </c>
      <c r="K17" s="7" t="s">
        <v>12</v>
      </c>
      <c r="L17" s="7" t="s">
        <v>13</v>
      </c>
      <c r="M17" s="7" t="s">
        <v>14</v>
      </c>
      <c r="N17" s="7" t="s">
        <v>15</v>
      </c>
      <c r="O17" s="29" t="s">
        <v>44</v>
      </c>
      <c r="P17" s="7" t="s">
        <v>18</v>
      </c>
      <c r="Q17" s="7" t="s">
        <v>16</v>
      </c>
      <c r="R17" s="7" t="s">
        <v>0</v>
      </c>
      <c r="S17" s="7" t="s">
        <v>17</v>
      </c>
      <c r="T17" s="7" t="s">
        <v>4</v>
      </c>
      <c r="U17" s="7" t="s">
        <v>1</v>
      </c>
      <c r="V17" s="22" t="s">
        <v>2</v>
      </c>
      <c r="W17" s="6" t="s">
        <v>7</v>
      </c>
      <c r="X17" s="6" t="s">
        <v>8</v>
      </c>
      <c r="Y17" s="6" t="s">
        <v>191</v>
      </c>
      <c r="Z17" s="6" t="s">
        <v>9</v>
      </c>
      <c r="AA17" s="6" t="s">
        <v>10</v>
      </c>
      <c r="AB17" s="6" t="s">
        <v>11</v>
      </c>
      <c r="AC17" s="6" t="s">
        <v>12</v>
      </c>
      <c r="AD17" s="6" t="s">
        <v>13</v>
      </c>
      <c r="AE17" s="7" t="s">
        <v>14</v>
      </c>
      <c r="AF17" s="7" t="s">
        <v>15</v>
      </c>
      <c r="AG17" s="29" t="s">
        <v>44</v>
      </c>
      <c r="AH17" s="7" t="s">
        <v>18</v>
      </c>
      <c r="AI17" s="7" t="s">
        <v>16</v>
      </c>
      <c r="AJ17" s="7" t="s">
        <v>0</v>
      </c>
      <c r="AK17" s="7" t="s">
        <v>17</v>
      </c>
      <c r="AL17" s="7" t="s">
        <v>4</v>
      </c>
      <c r="AM17" s="7" t="s">
        <v>1</v>
      </c>
      <c r="AN17" s="22" t="s">
        <v>2</v>
      </c>
      <c r="AO17" s="398"/>
      <c r="AP17" s="408"/>
      <c r="AQ17" s="16"/>
    </row>
    <row r="18" spans="1:43" ht="15" customHeight="1" thickBot="1" x14ac:dyDescent="0.25">
      <c r="A18" s="37"/>
      <c r="B18" s="402" t="s">
        <v>83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4"/>
      <c r="AQ18" s="16"/>
    </row>
    <row r="19" spans="1:43" ht="15" customHeight="1" x14ac:dyDescent="0.2">
      <c r="A19" s="37"/>
      <c r="B19" s="20">
        <v>1</v>
      </c>
      <c r="C19" s="62" t="s">
        <v>42</v>
      </c>
      <c r="D19" s="99" t="s">
        <v>62</v>
      </c>
      <c r="E19" s="346">
        <v>10</v>
      </c>
      <c r="F19" s="347"/>
      <c r="G19" s="347">
        <v>10</v>
      </c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>
        <v>55</v>
      </c>
      <c r="S19" s="72">
        <f t="shared" ref="S19" si="0">SUM(E19:P19)</f>
        <v>20</v>
      </c>
      <c r="T19" s="72">
        <f t="shared" ref="T19" si="1">SUM(E19:R19)</f>
        <v>75</v>
      </c>
      <c r="U19" s="190" t="s">
        <v>27</v>
      </c>
      <c r="V19" s="74">
        <f t="shared" ref="V19:V20" si="2">IF(T19=0,0,IF(T19&lt;25,0.5,TRUNC(T19/25)))</f>
        <v>3</v>
      </c>
      <c r="W19" s="162"/>
      <c r="X19" s="154"/>
      <c r="Y19" s="303"/>
      <c r="Z19" s="154"/>
      <c r="AA19" s="154"/>
      <c r="AB19" s="154"/>
      <c r="AC19" s="154"/>
      <c r="AD19" s="154"/>
      <c r="AE19" s="152"/>
      <c r="AF19" s="152"/>
      <c r="AG19" s="152"/>
      <c r="AH19" s="152"/>
      <c r="AI19" s="152"/>
      <c r="AJ19" s="303"/>
      <c r="AK19" s="8"/>
      <c r="AL19" s="8"/>
      <c r="AM19" s="73"/>
      <c r="AN19" s="155"/>
      <c r="AO19" s="156">
        <f>T19+AL19</f>
        <v>75</v>
      </c>
      <c r="AP19" s="270">
        <f>V19+AN19</f>
        <v>3</v>
      </c>
      <c r="AQ19" s="16"/>
    </row>
    <row r="20" spans="1:43" ht="15" customHeight="1" thickBot="1" x14ac:dyDescent="0.25">
      <c r="A20" s="37"/>
      <c r="B20" s="165">
        <v>2</v>
      </c>
      <c r="C20" s="166" t="s">
        <v>42</v>
      </c>
      <c r="D20" s="195" t="s">
        <v>63</v>
      </c>
      <c r="E20" s="75">
        <v>10</v>
      </c>
      <c r="F20" s="76"/>
      <c r="G20" s="76">
        <v>5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>
        <v>10</v>
      </c>
      <c r="S20" s="76">
        <f t="shared" ref="S20" si="3">SUM(E20:P20)</f>
        <v>15</v>
      </c>
      <c r="T20" s="76">
        <f t="shared" ref="T20" si="4">SUM(E20:R20)</f>
        <v>25</v>
      </c>
      <c r="U20" s="204" t="s">
        <v>27</v>
      </c>
      <c r="V20" s="126">
        <f t="shared" si="2"/>
        <v>1</v>
      </c>
      <c r="W20" s="123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8"/>
      <c r="AL20" s="8"/>
      <c r="AM20" s="21"/>
      <c r="AN20" s="125"/>
      <c r="AO20" s="177">
        <f t="shared" ref="AO20:AO50" si="5">T20+AL20</f>
        <v>25</v>
      </c>
      <c r="AP20" s="271">
        <f t="shared" ref="AP20:AP50" si="6">V20+AN20</f>
        <v>1</v>
      </c>
      <c r="AQ20" s="16"/>
    </row>
    <row r="21" spans="1:43" ht="15" customHeight="1" thickBot="1" x14ac:dyDescent="0.25">
      <c r="A21" s="37"/>
      <c r="B21" s="415" t="s">
        <v>53</v>
      </c>
      <c r="C21" s="416"/>
      <c r="D21" s="421"/>
      <c r="E21" s="15">
        <f>SUM(E19:E20)</f>
        <v>20</v>
      </c>
      <c r="F21" s="15">
        <f t="shared" ref="F21:AP21" si="7">SUM(F19:F20)</f>
        <v>0</v>
      </c>
      <c r="G21" s="15">
        <f t="shared" si="7"/>
        <v>15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65</v>
      </c>
      <c r="S21" s="15">
        <f t="shared" si="7"/>
        <v>35</v>
      </c>
      <c r="T21" s="15">
        <f t="shared" si="7"/>
        <v>100</v>
      </c>
      <c r="U21" s="15"/>
      <c r="V21" s="258">
        <f t="shared" si="7"/>
        <v>4</v>
      </c>
      <c r="W21" s="15">
        <f t="shared" si="7"/>
        <v>0</v>
      </c>
      <c r="X21" s="15">
        <f t="shared" si="7"/>
        <v>0</v>
      </c>
      <c r="Y21" s="15">
        <f t="shared" si="7"/>
        <v>0</v>
      </c>
      <c r="Z21" s="15">
        <f t="shared" si="7"/>
        <v>0</v>
      </c>
      <c r="AA21" s="15">
        <f t="shared" si="7"/>
        <v>0</v>
      </c>
      <c r="AB21" s="15">
        <f t="shared" si="7"/>
        <v>0</v>
      </c>
      <c r="AC21" s="15">
        <f t="shared" si="7"/>
        <v>0</v>
      </c>
      <c r="AD21" s="15">
        <f t="shared" si="7"/>
        <v>0</v>
      </c>
      <c r="AE21" s="15">
        <f t="shared" si="7"/>
        <v>0</v>
      </c>
      <c r="AF21" s="15">
        <f t="shared" si="7"/>
        <v>0</v>
      </c>
      <c r="AG21" s="15">
        <f t="shared" si="7"/>
        <v>0</v>
      </c>
      <c r="AH21" s="15">
        <f t="shared" si="7"/>
        <v>0</v>
      </c>
      <c r="AI21" s="15">
        <f t="shared" si="7"/>
        <v>0</v>
      </c>
      <c r="AJ21" s="15">
        <f t="shared" si="7"/>
        <v>0</v>
      </c>
      <c r="AK21" s="15">
        <f t="shared" si="7"/>
        <v>0</v>
      </c>
      <c r="AL21" s="15">
        <f t="shared" si="7"/>
        <v>0</v>
      </c>
      <c r="AM21" s="15"/>
      <c r="AN21" s="258">
        <f t="shared" si="7"/>
        <v>0</v>
      </c>
      <c r="AO21" s="15">
        <f t="shared" si="7"/>
        <v>100</v>
      </c>
      <c r="AP21" s="258">
        <f t="shared" si="7"/>
        <v>4</v>
      </c>
      <c r="AQ21" s="16"/>
    </row>
    <row r="22" spans="1:43" ht="15" customHeight="1" thickBot="1" x14ac:dyDescent="0.25">
      <c r="A22" s="37"/>
      <c r="B22" s="418" t="s">
        <v>201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19"/>
      <c r="AM22" s="419"/>
      <c r="AN22" s="419"/>
      <c r="AO22" s="419"/>
      <c r="AP22" s="420"/>
      <c r="AQ22" s="16"/>
    </row>
    <row r="23" spans="1:43" ht="15" customHeight="1" x14ac:dyDescent="0.2">
      <c r="A23" s="37"/>
      <c r="B23" s="20">
        <v>3</v>
      </c>
      <c r="C23" s="28" t="s">
        <v>43</v>
      </c>
      <c r="D23" s="87" t="s">
        <v>146</v>
      </c>
      <c r="E23" s="302">
        <v>10</v>
      </c>
      <c r="F23" s="303"/>
      <c r="G23" s="303"/>
      <c r="H23" s="303">
        <v>90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>
        <f t="shared" ref="S23" si="8">SUM(E23:P23)</f>
        <v>100</v>
      </c>
      <c r="T23" s="303">
        <f t="shared" ref="T23" si="9">SUM(E23:R23)</f>
        <v>100</v>
      </c>
      <c r="U23" s="190" t="s">
        <v>27</v>
      </c>
      <c r="V23" s="74">
        <f t="shared" ref="V23" si="10">IF(T23=0,0,IF(T23&lt;25,0.5,TRUNC(T23/25)))</f>
        <v>4</v>
      </c>
      <c r="W23" s="162"/>
      <c r="X23" s="124"/>
      <c r="Y23" s="178"/>
      <c r="Z23" s="154"/>
      <c r="AA23" s="154"/>
      <c r="AB23" s="154"/>
      <c r="AC23" s="154"/>
      <c r="AD23" s="154"/>
      <c r="AE23" s="152"/>
      <c r="AF23" s="152"/>
      <c r="AG23" s="152"/>
      <c r="AH23" s="152"/>
      <c r="AI23" s="152"/>
      <c r="AJ23" s="124"/>
      <c r="AK23" s="8"/>
      <c r="AL23" s="8"/>
      <c r="AM23" s="23"/>
      <c r="AN23" s="153"/>
      <c r="AO23" s="158">
        <f t="shared" si="5"/>
        <v>100</v>
      </c>
      <c r="AP23" s="270">
        <f t="shared" si="6"/>
        <v>4</v>
      </c>
      <c r="AQ23" s="16"/>
    </row>
    <row r="24" spans="1:43" ht="15" customHeight="1" x14ac:dyDescent="0.2">
      <c r="A24" s="37"/>
      <c r="B24" s="20">
        <v>4</v>
      </c>
      <c r="C24" s="28" t="s">
        <v>43</v>
      </c>
      <c r="D24" s="87" t="s">
        <v>147</v>
      </c>
      <c r="E24" s="18"/>
      <c r="F24" s="127"/>
      <c r="G24" s="127"/>
      <c r="H24" s="9"/>
      <c r="I24" s="9"/>
      <c r="J24" s="9"/>
      <c r="K24" s="9"/>
      <c r="L24" s="9"/>
      <c r="M24" s="9"/>
      <c r="N24" s="9"/>
      <c r="O24" s="9"/>
      <c r="P24" s="9"/>
      <c r="Q24" s="9"/>
      <c r="R24" s="127"/>
      <c r="S24" s="4"/>
      <c r="T24" s="4"/>
      <c r="U24" s="19"/>
      <c r="V24" s="205"/>
      <c r="W24" s="123">
        <v>10</v>
      </c>
      <c r="X24" s="127"/>
      <c r="Y24" s="127"/>
      <c r="Z24" s="127">
        <v>90</v>
      </c>
      <c r="AA24" s="127"/>
      <c r="AB24" s="127"/>
      <c r="AC24" s="127"/>
      <c r="AD24" s="127"/>
      <c r="AE24" s="127"/>
      <c r="AF24" s="127"/>
      <c r="AG24" s="127"/>
      <c r="AH24" s="127"/>
      <c r="AI24" s="127"/>
      <c r="AJ24" s="127">
        <v>25</v>
      </c>
      <c r="AK24" s="127">
        <f t="shared" ref="AK24" si="11">SUM(W24:AH24)</f>
        <v>100</v>
      </c>
      <c r="AL24" s="127">
        <f t="shared" ref="AL24" si="12">SUM(W24:AJ24)</f>
        <v>125</v>
      </c>
      <c r="AM24" s="19" t="s">
        <v>114</v>
      </c>
      <c r="AN24" s="125">
        <f t="shared" ref="AN24" si="13">IF(AL24=0,0,IF(AL24&lt;25,0.5,TRUNC(AL24/25)))</f>
        <v>5</v>
      </c>
      <c r="AO24" s="158">
        <f t="shared" si="5"/>
        <v>125</v>
      </c>
      <c r="AP24" s="270">
        <f t="shared" si="6"/>
        <v>5</v>
      </c>
      <c r="AQ24" s="16"/>
    </row>
    <row r="25" spans="1:43" s="17" customFormat="1" ht="15" customHeight="1" x14ac:dyDescent="0.2">
      <c r="A25" s="37"/>
      <c r="B25" s="12">
        <v>5</v>
      </c>
      <c r="C25" s="28" t="s">
        <v>43</v>
      </c>
      <c r="D25" s="87" t="s">
        <v>145</v>
      </c>
      <c r="E25" s="18">
        <v>15</v>
      </c>
      <c r="F25" s="127"/>
      <c r="G25" s="127"/>
      <c r="H25" s="127">
        <v>10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>
        <f t="shared" ref="S25" si="14">SUM(E25:P25)</f>
        <v>25</v>
      </c>
      <c r="T25" s="127">
        <f t="shared" ref="T25" si="15">SUM(E25:R25)</f>
        <v>25</v>
      </c>
      <c r="U25" s="21" t="s">
        <v>27</v>
      </c>
      <c r="V25" s="125">
        <f t="shared" ref="V25" si="16">IF(T25=0,0,IF(T25&lt;25,0.5,TRUNC(T25/25)))</f>
        <v>1</v>
      </c>
      <c r="W25" s="123"/>
      <c r="X25" s="10"/>
      <c r="Y25" s="127"/>
      <c r="Z25" s="10"/>
      <c r="AA25" s="10"/>
      <c r="AB25" s="10"/>
      <c r="AC25" s="10"/>
      <c r="AD25" s="10"/>
      <c r="AE25" s="9"/>
      <c r="AF25" s="9"/>
      <c r="AG25" s="9"/>
      <c r="AH25" s="9"/>
      <c r="AI25" s="9"/>
      <c r="AJ25" s="127"/>
      <c r="AK25" s="8"/>
      <c r="AL25" s="4"/>
      <c r="AM25" s="19"/>
      <c r="AN25" s="157"/>
      <c r="AO25" s="158">
        <f t="shared" si="5"/>
        <v>25</v>
      </c>
      <c r="AP25" s="270">
        <f t="shared" si="6"/>
        <v>1</v>
      </c>
      <c r="AQ25" s="16"/>
    </row>
    <row r="26" spans="1:43" s="17" customFormat="1" ht="15" customHeight="1" x14ac:dyDescent="0.2">
      <c r="A26" s="55"/>
      <c r="B26" s="12">
        <v>6</v>
      </c>
      <c r="C26" s="28" t="s">
        <v>43</v>
      </c>
      <c r="D26" s="87" t="s">
        <v>140</v>
      </c>
      <c r="E26" s="18"/>
      <c r="F26" s="127"/>
      <c r="G26" s="159"/>
      <c r="H26" s="9"/>
      <c r="I26" s="9"/>
      <c r="J26" s="9"/>
      <c r="K26" s="9"/>
      <c r="L26" s="9"/>
      <c r="M26" s="9"/>
      <c r="N26" s="9"/>
      <c r="O26" s="9"/>
      <c r="P26" s="9"/>
      <c r="Q26" s="9"/>
      <c r="R26" s="127"/>
      <c r="S26" s="4"/>
      <c r="T26" s="4"/>
      <c r="U26" s="34"/>
      <c r="V26" s="205"/>
      <c r="W26" s="123">
        <v>10</v>
      </c>
      <c r="X26" s="127"/>
      <c r="Y26" s="127"/>
      <c r="Z26" s="127">
        <v>15</v>
      </c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>
        <f t="shared" ref="AK26" si="17">SUM(W26:AH26)</f>
        <v>25</v>
      </c>
      <c r="AL26" s="127">
        <f t="shared" ref="AL26" si="18">SUM(W26:AJ26)</f>
        <v>25</v>
      </c>
      <c r="AM26" s="21" t="s">
        <v>27</v>
      </c>
      <c r="AN26" s="125">
        <f t="shared" ref="AN26:AN27" si="19">IF(AL26=0,0,IF(AL26&lt;25,0.5,TRUNC(AL26/25)))</f>
        <v>1</v>
      </c>
      <c r="AO26" s="158">
        <f t="shared" si="5"/>
        <v>25</v>
      </c>
      <c r="AP26" s="270">
        <f t="shared" si="6"/>
        <v>1</v>
      </c>
      <c r="AQ26" s="16"/>
    </row>
    <row r="27" spans="1:43" ht="15" customHeight="1" thickBot="1" x14ac:dyDescent="0.25">
      <c r="A27" s="55"/>
      <c r="B27" s="187">
        <v>7</v>
      </c>
      <c r="C27" s="188" t="s">
        <v>43</v>
      </c>
      <c r="D27" s="191" t="s">
        <v>86</v>
      </c>
      <c r="E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204"/>
      <c r="V27" s="126"/>
      <c r="W27" s="75">
        <v>15</v>
      </c>
      <c r="X27" s="76"/>
      <c r="Y27" s="76">
        <v>15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>
        <v>20</v>
      </c>
      <c r="AK27" s="127">
        <f t="shared" ref="AK27" si="20">SUM(W27:AH27)</f>
        <v>30</v>
      </c>
      <c r="AL27" s="127">
        <f t="shared" ref="AL27" si="21">SUM(W27:AJ27)</f>
        <v>50</v>
      </c>
      <c r="AM27" s="171" t="s">
        <v>114</v>
      </c>
      <c r="AN27" s="125">
        <f t="shared" si="19"/>
        <v>2</v>
      </c>
      <c r="AO27" s="177">
        <f t="shared" si="5"/>
        <v>50</v>
      </c>
      <c r="AP27" s="271">
        <f t="shared" si="6"/>
        <v>2</v>
      </c>
      <c r="AQ27" s="16"/>
    </row>
    <row r="28" spans="1:43" ht="15" customHeight="1" thickBot="1" x14ac:dyDescent="0.25">
      <c r="A28" s="55"/>
      <c r="B28" s="415" t="s">
        <v>53</v>
      </c>
      <c r="C28" s="416"/>
      <c r="D28" s="421"/>
      <c r="E28" s="15">
        <f>SUM(E23:E27)</f>
        <v>25</v>
      </c>
      <c r="F28" s="15">
        <f t="shared" ref="F28:AP28" si="22">SUM(F23:F27)</f>
        <v>0</v>
      </c>
      <c r="G28" s="15">
        <f t="shared" si="22"/>
        <v>0</v>
      </c>
      <c r="H28" s="15">
        <f t="shared" si="22"/>
        <v>100</v>
      </c>
      <c r="I28" s="15">
        <f t="shared" si="22"/>
        <v>0</v>
      </c>
      <c r="J28" s="15">
        <f t="shared" si="22"/>
        <v>0</v>
      </c>
      <c r="K28" s="15">
        <f t="shared" si="22"/>
        <v>0</v>
      </c>
      <c r="L28" s="15">
        <f t="shared" si="22"/>
        <v>0</v>
      </c>
      <c r="M28" s="15">
        <f t="shared" si="22"/>
        <v>0</v>
      </c>
      <c r="N28" s="15">
        <f t="shared" si="22"/>
        <v>0</v>
      </c>
      <c r="O28" s="15">
        <f t="shared" si="22"/>
        <v>0</v>
      </c>
      <c r="P28" s="15">
        <f t="shared" si="22"/>
        <v>0</v>
      </c>
      <c r="Q28" s="15">
        <f t="shared" si="22"/>
        <v>0</v>
      </c>
      <c r="R28" s="15">
        <f t="shared" si="22"/>
        <v>0</v>
      </c>
      <c r="S28" s="15">
        <f t="shared" si="22"/>
        <v>125</v>
      </c>
      <c r="T28" s="15">
        <f t="shared" si="22"/>
        <v>125</v>
      </c>
      <c r="U28" s="15"/>
      <c r="V28" s="258">
        <f t="shared" si="22"/>
        <v>5</v>
      </c>
      <c r="W28" s="15">
        <f t="shared" si="22"/>
        <v>35</v>
      </c>
      <c r="X28" s="15">
        <f t="shared" si="22"/>
        <v>0</v>
      </c>
      <c r="Y28" s="15">
        <f t="shared" si="22"/>
        <v>15</v>
      </c>
      <c r="Z28" s="15">
        <f t="shared" si="22"/>
        <v>105</v>
      </c>
      <c r="AA28" s="15">
        <f t="shared" si="22"/>
        <v>0</v>
      </c>
      <c r="AB28" s="15">
        <f t="shared" si="22"/>
        <v>0</v>
      </c>
      <c r="AC28" s="15">
        <f t="shared" si="22"/>
        <v>0</v>
      </c>
      <c r="AD28" s="15">
        <f t="shared" si="22"/>
        <v>0</v>
      </c>
      <c r="AE28" s="15">
        <f t="shared" si="22"/>
        <v>0</v>
      </c>
      <c r="AF28" s="15">
        <f t="shared" si="22"/>
        <v>0</v>
      </c>
      <c r="AG28" s="15">
        <f t="shared" si="22"/>
        <v>0</v>
      </c>
      <c r="AH28" s="15">
        <f t="shared" si="22"/>
        <v>0</v>
      </c>
      <c r="AI28" s="15">
        <f t="shared" si="22"/>
        <v>0</v>
      </c>
      <c r="AJ28" s="15">
        <f t="shared" si="22"/>
        <v>45</v>
      </c>
      <c r="AK28" s="15">
        <f t="shared" si="22"/>
        <v>155</v>
      </c>
      <c r="AL28" s="15">
        <f t="shared" si="22"/>
        <v>200</v>
      </c>
      <c r="AM28" s="15"/>
      <c r="AN28" s="258">
        <f t="shared" si="22"/>
        <v>8</v>
      </c>
      <c r="AO28" s="15">
        <f t="shared" si="22"/>
        <v>325</v>
      </c>
      <c r="AP28" s="258">
        <f t="shared" si="22"/>
        <v>13</v>
      </c>
      <c r="AQ28" s="16"/>
    </row>
    <row r="29" spans="1:43" ht="15" customHeight="1" thickBot="1" x14ac:dyDescent="0.25">
      <c r="A29" s="55"/>
      <c r="B29" s="418" t="s">
        <v>89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/>
      <c r="AN29" s="419"/>
      <c r="AO29" s="419"/>
      <c r="AP29" s="420"/>
      <c r="AQ29" s="16"/>
    </row>
    <row r="30" spans="1:43" ht="15" customHeight="1" x14ac:dyDescent="0.2">
      <c r="A30" s="55"/>
      <c r="B30" s="20">
        <v>8</v>
      </c>
      <c r="C30" s="62" t="s">
        <v>43</v>
      </c>
      <c r="D30" s="223" t="s">
        <v>214</v>
      </c>
      <c r="E30" s="224">
        <v>20</v>
      </c>
      <c r="F30" s="225"/>
      <c r="G30" s="225">
        <v>5</v>
      </c>
      <c r="H30" s="8"/>
      <c r="I30" s="8"/>
      <c r="J30" s="8"/>
      <c r="K30" s="8">
        <v>10</v>
      </c>
      <c r="L30" s="8"/>
      <c r="M30" s="8"/>
      <c r="N30" s="8"/>
      <c r="O30" s="8"/>
      <c r="P30" s="124"/>
      <c r="Q30" s="8"/>
      <c r="R30" s="124">
        <v>15</v>
      </c>
      <c r="S30" s="124">
        <f t="shared" ref="S30:S33" si="23">SUM(E30:P30)</f>
        <v>35</v>
      </c>
      <c r="T30" s="124">
        <f t="shared" ref="T30:T33" si="24">SUM(E30:R30)</f>
        <v>50</v>
      </c>
      <c r="U30" s="226" t="s">
        <v>114</v>
      </c>
      <c r="V30" s="70">
        <f t="shared" ref="V30:V33" si="25">IF(T30=0,0,IF(T30&lt;25,0.5,TRUNC(T30/25)))</f>
        <v>2</v>
      </c>
      <c r="W30" s="227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6"/>
      <c r="AO30" s="158">
        <f t="shared" ref="AO30" si="26">T30+AL30</f>
        <v>50</v>
      </c>
      <c r="AP30" s="286">
        <f t="shared" ref="AP30" si="27">V30+AN30</f>
        <v>2</v>
      </c>
      <c r="AQ30" s="16"/>
    </row>
    <row r="31" spans="1:43" ht="15" customHeight="1" x14ac:dyDescent="0.2">
      <c r="A31" s="55"/>
      <c r="B31" s="20">
        <v>9</v>
      </c>
      <c r="C31" s="27" t="s">
        <v>43</v>
      </c>
      <c r="D31" s="217" t="s">
        <v>125</v>
      </c>
      <c r="E31" s="13"/>
      <c r="F31" s="127"/>
      <c r="G31" s="127">
        <v>15</v>
      </c>
      <c r="H31" s="4"/>
      <c r="I31" s="4"/>
      <c r="J31" s="4"/>
      <c r="K31" s="4">
        <v>35</v>
      </c>
      <c r="L31" s="4"/>
      <c r="M31" s="4"/>
      <c r="N31" s="4"/>
      <c r="O31" s="4"/>
      <c r="P31" s="127"/>
      <c r="Q31" s="4"/>
      <c r="R31" s="127">
        <v>25</v>
      </c>
      <c r="S31" s="127">
        <f t="shared" si="23"/>
        <v>50</v>
      </c>
      <c r="T31" s="8">
        <f t="shared" si="24"/>
        <v>75</v>
      </c>
      <c r="U31" s="21" t="s">
        <v>114</v>
      </c>
      <c r="V31" s="70">
        <f t="shared" si="25"/>
        <v>3</v>
      </c>
      <c r="W31" s="151"/>
      <c r="X31" s="154"/>
      <c r="Y31" s="124"/>
      <c r="Z31" s="154"/>
      <c r="AA31" s="154"/>
      <c r="AB31" s="154"/>
      <c r="AC31" s="154"/>
      <c r="AD31" s="154"/>
      <c r="AE31" s="152"/>
      <c r="AF31" s="152"/>
      <c r="AG31" s="152"/>
      <c r="AH31" s="152"/>
      <c r="AI31" s="152"/>
      <c r="AJ31" s="124"/>
      <c r="AK31" s="8"/>
      <c r="AL31" s="8"/>
      <c r="AM31" s="23"/>
      <c r="AN31" s="153"/>
      <c r="AO31" s="158">
        <f t="shared" si="5"/>
        <v>75</v>
      </c>
      <c r="AP31" s="286">
        <f t="shared" si="6"/>
        <v>3</v>
      </c>
      <c r="AQ31" s="16"/>
    </row>
    <row r="32" spans="1:43" ht="15" customHeight="1" x14ac:dyDescent="0.2">
      <c r="A32" s="55"/>
      <c r="B32" s="12">
        <v>10</v>
      </c>
      <c r="C32" s="27" t="s">
        <v>43</v>
      </c>
      <c r="D32" s="92" t="s">
        <v>127</v>
      </c>
      <c r="E32" s="13"/>
      <c r="F32" s="127"/>
      <c r="G32" s="127">
        <v>15</v>
      </c>
      <c r="H32" s="4"/>
      <c r="I32" s="4"/>
      <c r="J32" s="4"/>
      <c r="K32" s="4">
        <v>35</v>
      </c>
      <c r="L32" s="4"/>
      <c r="M32" s="4"/>
      <c r="N32" s="4"/>
      <c r="O32" s="4"/>
      <c r="P32" s="127"/>
      <c r="Q32" s="4"/>
      <c r="R32" s="127">
        <v>25</v>
      </c>
      <c r="S32" s="127">
        <f t="shared" si="23"/>
        <v>50</v>
      </c>
      <c r="T32" s="8">
        <f t="shared" si="24"/>
        <v>75</v>
      </c>
      <c r="U32" s="21" t="s">
        <v>114</v>
      </c>
      <c r="V32" s="70">
        <f t="shared" si="25"/>
        <v>3</v>
      </c>
      <c r="W32" s="18"/>
      <c r="X32" s="10"/>
      <c r="Y32" s="127"/>
      <c r="Z32" s="10"/>
      <c r="AA32" s="14"/>
      <c r="AB32" s="10"/>
      <c r="AC32" s="10"/>
      <c r="AD32" s="10"/>
      <c r="AE32" s="9"/>
      <c r="AF32" s="9"/>
      <c r="AG32" s="9"/>
      <c r="AH32" s="9"/>
      <c r="AI32" s="9"/>
      <c r="AJ32" s="127"/>
      <c r="AK32" s="8"/>
      <c r="AL32" s="4"/>
      <c r="AM32" s="19"/>
      <c r="AN32" s="157"/>
      <c r="AO32" s="158">
        <f t="shared" si="5"/>
        <v>75</v>
      </c>
      <c r="AP32" s="286">
        <f t="shared" si="6"/>
        <v>3</v>
      </c>
      <c r="AQ32" s="16"/>
    </row>
    <row r="33" spans="1:43" ht="15" customHeight="1" thickBot="1" x14ac:dyDescent="0.25">
      <c r="A33" s="37"/>
      <c r="B33" s="20">
        <v>11</v>
      </c>
      <c r="C33" s="218" t="s">
        <v>43</v>
      </c>
      <c r="D33" s="219" t="s">
        <v>129</v>
      </c>
      <c r="E33" s="13"/>
      <c r="F33" s="127"/>
      <c r="G33" s="127">
        <v>15</v>
      </c>
      <c r="H33" s="4"/>
      <c r="I33" s="4"/>
      <c r="J33" s="4"/>
      <c r="K33" s="4">
        <v>35</v>
      </c>
      <c r="L33" s="4"/>
      <c r="M33" s="4"/>
      <c r="N33" s="4"/>
      <c r="O33" s="4"/>
      <c r="P33" s="127"/>
      <c r="Q33" s="4"/>
      <c r="R33" s="127">
        <v>25</v>
      </c>
      <c r="S33" s="8">
        <f t="shared" si="23"/>
        <v>50</v>
      </c>
      <c r="T33" s="8">
        <f t="shared" si="24"/>
        <v>75</v>
      </c>
      <c r="U33" s="21" t="s">
        <v>114</v>
      </c>
      <c r="V33" s="70">
        <f t="shared" si="25"/>
        <v>3</v>
      </c>
      <c r="W33" s="75"/>
      <c r="X33" s="76"/>
      <c r="Y33" s="134"/>
      <c r="Z33" s="220"/>
      <c r="AA33" s="220"/>
      <c r="AB33" s="220"/>
      <c r="AC33" s="220"/>
      <c r="AD33" s="220"/>
      <c r="AE33" s="77"/>
      <c r="AF33" s="77"/>
      <c r="AG33" s="77"/>
      <c r="AH33" s="77"/>
      <c r="AI33" s="77"/>
      <c r="AJ33" s="76"/>
      <c r="AK33" s="30"/>
      <c r="AL33" s="185"/>
      <c r="AM33" s="78"/>
      <c r="AN33" s="221"/>
      <c r="AO33" s="222">
        <f t="shared" si="5"/>
        <v>75</v>
      </c>
      <c r="AP33" s="114">
        <f t="shared" si="6"/>
        <v>3</v>
      </c>
      <c r="AQ33" s="16"/>
    </row>
    <row r="34" spans="1:43" ht="15" customHeight="1" thickBot="1" x14ac:dyDescent="0.25">
      <c r="A34" s="37"/>
      <c r="B34" s="415" t="s">
        <v>53</v>
      </c>
      <c r="C34" s="416"/>
      <c r="D34" s="421"/>
      <c r="E34" s="15">
        <f>SUM(E30:E33)</f>
        <v>20</v>
      </c>
      <c r="F34" s="15">
        <f t="shared" ref="F34:AP34" si="28">SUM(F30:F33)</f>
        <v>0</v>
      </c>
      <c r="G34" s="15">
        <f t="shared" si="28"/>
        <v>50</v>
      </c>
      <c r="H34" s="15">
        <f t="shared" si="28"/>
        <v>0</v>
      </c>
      <c r="I34" s="15">
        <f t="shared" si="28"/>
        <v>0</v>
      </c>
      <c r="J34" s="15">
        <f t="shared" si="28"/>
        <v>0</v>
      </c>
      <c r="K34" s="15">
        <f t="shared" si="28"/>
        <v>115</v>
      </c>
      <c r="L34" s="15">
        <f t="shared" si="28"/>
        <v>0</v>
      </c>
      <c r="M34" s="15">
        <f t="shared" si="28"/>
        <v>0</v>
      </c>
      <c r="N34" s="15">
        <f t="shared" si="28"/>
        <v>0</v>
      </c>
      <c r="O34" s="15">
        <f t="shared" si="28"/>
        <v>0</v>
      </c>
      <c r="P34" s="15">
        <f t="shared" si="28"/>
        <v>0</v>
      </c>
      <c r="Q34" s="15">
        <f t="shared" si="28"/>
        <v>0</v>
      </c>
      <c r="R34" s="15">
        <f t="shared" si="28"/>
        <v>90</v>
      </c>
      <c r="S34" s="15">
        <f t="shared" si="28"/>
        <v>185</v>
      </c>
      <c r="T34" s="15">
        <f t="shared" si="28"/>
        <v>275</v>
      </c>
      <c r="U34" s="15"/>
      <c r="V34" s="258">
        <f t="shared" si="28"/>
        <v>11</v>
      </c>
      <c r="W34" s="15">
        <f t="shared" si="28"/>
        <v>0</v>
      </c>
      <c r="X34" s="15">
        <f t="shared" si="28"/>
        <v>0</v>
      </c>
      <c r="Y34" s="15">
        <f t="shared" si="28"/>
        <v>0</v>
      </c>
      <c r="Z34" s="15">
        <f t="shared" si="28"/>
        <v>0</v>
      </c>
      <c r="AA34" s="15">
        <f t="shared" si="28"/>
        <v>0</v>
      </c>
      <c r="AB34" s="15">
        <f t="shared" si="28"/>
        <v>0</v>
      </c>
      <c r="AC34" s="15">
        <f t="shared" si="28"/>
        <v>0</v>
      </c>
      <c r="AD34" s="15">
        <f t="shared" si="28"/>
        <v>0</v>
      </c>
      <c r="AE34" s="15">
        <f t="shared" si="28"/>
        <v>0</v>
      </c>
      <c r="AF34" s="15">
        <f t="shared" si="28"/>
        <v>0</v>
      </c>
      <c r="AG34" s="15">
        <f t="shared" si="28"/>
        <v>0</v>
      </c>
      <c r="AH34" s="15">
        <f t="shared" si="28"/>
        <v>0</v>
      </c>
      <c r="AI34" s="15">
        <f t="shared" si="28"/>
        <v>0</v>
      </c>
      <c r="AJ34" s="15">
        <f t="shared" si="28"/>
        <v>0</v>
      </c>
      <c r="AK34" s="15">
        <f t="shared" si="28"/>
        <v>0</v>
      </c>
      <c r="AL34" s="15">
        <f t="shared" si="28"/>
        <v>0</v>
      </c>
      <c r="AM34" s="15"/>
      <c r="AN34" s="285">
        <f t="shared" si="28"/>
        <v>0</v>
      </c>
      <c r="AO34" s="15">
        <f t="shared" si="28"/>
        <v>275</v>
      </c>
      <c r="AP34" s="259">
        <f t="shared" si="28"/>
        <v>11</v>
      </c>
      <c r="AQ34" s="16"/>
    </row>
    <row r="35" spans="1:43" ht="15" customHeight="1" thickBot="1" x14ac:dyDescent="0.25">
      <c r="A35" s="37"/>
      <c r="B35" s="418" t="s">
        <v>90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20"/>
      <c r="AQ35" s="16"/>
    </row>
    <row r="36" spans="1:43" ht="15" customHeight="1" x14ac:dyDescent="0.2">
      <c r="A36" s="37"/>
      <c r="B36" s="20">
        <v>12</v>
      </c>
      <c r="C36" s="28" t="s">
        <v>43</v>
      </c>
      <c r="D36" s="92" t="s">
        <v>203</v>
      </c>
      <c r="E36" s="13">
        <v>15</v>
      </c>
      <c r="F36" s="127"/>
      <c r="G36" s="127">
        <v>10</v>
      </c>
      <c r="H36" s="4"/>
      <c r="I36" s="4"/>
      <c r="J36" s="4"/>
      <c r="K36" s="4"/>
      <c r="L36" s="4"/>
      <c r="M36" s="4"/>
      <c r="N36" s="4"/>
      <c r="O36" s="4"/>
      <c r="P36" s="127"/>
      <c r="Q36" s="4"/>
      <c r="R36" s="127">
        <v>50</v>
      </c>
      <c r="S36" s="8">
        <f t="shared" ref="S36" si="29">SUM(E36:P36)</f>
        <v>25</v>
      </c>
      <c r="T36" s="8">
        <f t="shared" ref="T36" si="30">SUM(E36:R36)</f>
        <v>75</v>
      </c>
      <c r="U36" s="21" t="s">
        <v>27</v>
      </c>
      <c r="V36" s="70">
        <f>IF(T36=0,0,IF(T36&lt;25,0.5,TRUNC(T36/25)))</f>
        <v>3</v>
      </c>
      <c r="W36" s="151"/>
      <c r="X36" s="154"/>
      <c r="Y36" s="124"/>
      <c r="Z36" s="154"/>
      <c r="AA36" s="154"/>
      <c r="AB36" s="154"/>
      <c r="AC36" s="154"/>
      <c r="AD36" s="154"/>
      <c r="AE36" s="152"/>
      <c r="AF36" s="152"/>
      <c r="AG36" s="152"/>
      <c r="AH36" s="152"/>
      <c r="AI36" s="152"/>
      <c r="AJ36" s="124"/>
      <c r="AK36" s="8"/>
      <c r="AL36" s="8"/>
      <c r="AM36" s="23"/>
      <c r="AN36" s="153"/>
      <c r="AO36" s="158">
        <f t="shared" si="5"/>
        <v>75</v>
      </c>
      <c r="AP36" s="270">
        <f t="shared" si="6"/>
        <v>3</v>
      </c>
      <c r="AQ36" s="16"/>
    </row>
    <row r="37" spans="1:43" s="17" customFormat="1" ht="15" customHeight="1" thickBot="1" x14ac:dyDescent="0.25">
      <c r="A37" s="55"/>
      <c r="B37" s="20">
        <v>13</v>
      </c>
      <c r="C37" s="28" t="s">
        <v>43</v>
      </c>
      <c r="D37" s="92" t="s">
        <v>141</v>
      </c>
      <c r="E37" s="13"/>
      <c r="F37" s="127"/>
      <c r="G37" s="127"/>
      <c r="H37" s="4"/>
      <c r="I37" s="4"/>
      <c r="J37" s="4"/>
      <c r="K37" s="4"/>
      <c r="L37" s="4"/>
      <c r="M37" s="4"/>
      <c r="N37" s="4"/>
      <c r="O37" s="4"/>
      <c r="P37" s="127"/>
      <c r="Q37" s="4"/>
      <c r="R37" s="127"/>
      <c r="S37" s="8"/>
      <c r="T37" s="8"/>
      <c r="U37" s="21"/>
      <c r="V37" s="70"/>
      <c r="W37" s="13"/>
      <c r="X37" s="127">
        <v>5</v>
      </c>
      <c r="Y37" s="127"/>
      <c r="Z37" s="4"/>
      <c r="AA37" s="4"/>
      <c r="AB37" s="4"/>
      <c r="AC37" s="4"/>
      <c r="AD37" s="4"/>
      <c r="AE37" s="4"/>
      <c r="AF37" s="4"/>
      <c r="AG37" s="4"/>
      <c r="AH37" s="127"/>
      <c r="AI37" s="4"/>
      <c r="AJ37" s="127">
        <v>145</v>
      </c>
      <c r="AK37" s="8">
        <f t="shared" ref="AK37" si="31">SUM(W37:AH37)</f>
        <v>5</v>
      </c>
      <c r="AL37" s="8">
        <f t="shared" ref="AL37" si="32">SUM(W37:AJ37)</f>
        <v>150</v>
      </c>
      <c r="AM37" s="21" t="s">
        <v>27</v>
      </c>
      <c r="AN37" s="70">
        <f t="shared" ref="AN37" si="33">IF(AL37=0,0,IF(AL37&lt;25,0.5,TRUNC(AL37/25)))</f>
        <v>6</v>
      </c>
      <c r="AO37" s="158">
        <f t="shared" si="5"/>
        <v>150</v>
      </c>
      <c r="AP37" s="270">
        <f t="shared" si="6"/>
        <v>6</v>
      </c>
      <c r="AQ37" s="16"/>
    </row>
    <row r="38" spans="1:43" ht="15" customHeight="1" thickBot="1" x14ac:dyDescent="0.25">
      <c r="A38" s="55"/>
      <c r="B38" s="415" t="s">
        <v>53</v>
      </c>
      <c r="C38" s="416"/>
      <c r="D38" s="421"/>
      <c r="E38" s="15">
        <f t="shared" ref="E38:T38" si="34">SUM(E36:E37)</f>
        <v>15</v>
      </c>
      <c r="F38" s="15">
        <f t="shared" si="34"/>
        <v>0</v>
      </c>
      <c r="G38" s="15">
        <f t="shared" si="34"/>
        <v>10</v>
      </c>
      <c r="H38" s="15">
        <f t="shared" si="34"/>
        <v>0</v>
      </c>
      <c r="I38" s="15">
        <f t="shared" si="34"/>
        <v>0</v>
      </c>
      <c r="J38" s="15">
        <f t="shared" si="34"/>
        <v>0</v>
      </c>
      <c r="K38" s="15">
        <f t="shared" si="34"/>
        <v>0</v>
      </c>
      <c r="L38" s="15">
        <f t="shared" si="34"/>
        <v>0</v>
      </c>
      <c r="M38" s="15">
        <f t="shared" si="34"/>
        <v>0</v>
      </c>
      <c r="N38" s="15">
        <f t="shared" si="34"/>
        <v>0</v>
      </c>
      <c r="O38" s="15">
        <f t="shared" si="34"/>
        <v>0</v>
      </c>
      <c r="P38" s="15">
        <f t="shared" si="34"/>
        <v>0</v>
      </c>
      <c r="Q38" s="15">
        <f t="shared" si="34"/>
        <v>0</v>
      </c>
      <c r="R38" s="15">
        <f t="shared" si="34"/>
        <v>50</v>
      </c>
      <c r="S38" s="15">
        <f t="shared" si="34"/>
        <v>25</v>
      </c>
      <c r="T38" s="15">
        <f t="shared" si="34"/>
        <v>75</v>
      </c>
      <c r="U38" s="15"/>
      <c r="V38" s="258">
        <f t="shared" ref="V38:AL38" si="35">SUM(V36:V37)</f>
        <v>3</v>
      </c>
      <c r="W38" s="15">
        <f t="shared" si="35"/>
        <v>0</v>
      </c>
      <c r="X38" s="15">
        <f t="shared" si="35"/>
        <v>5</v>
      </c>
      <c r="Y38" s="15">
        <f t="shared" si="35"/>
        <v>0</v>
      </c>
      <c r="Z38" s="15">
        <f t="shared" si="35"/>
        <v>0</v>
      </c>
      <c r="AA38" s="15">
        <f t="shared" si="35"/>
        <v>0</v>
      </c>
      <c r="AB38" s="15">
        <f t="shared" si="35"/>
        <v>0</v>
      </c>
      <c r="AC38" s="15">
        <f t="shared" si="35"/>
        <v>0</v>
      </c>
      <c r="AD38" s="15">
        <f t="shared" si="35"/>
        <v>0</v>
      </c>
      <c r="AE38" s="15">
        <f t="shared" si="35"/>
        <v>0</v>
      </c>
      <c r="AF38" s="15">
        <f t="shared" si="35"/>
        <v>0</v>
      </c>
      <c r="AG38" s="15">
        <f t="shared" si="35"/>
        <v>0</v>
      </c>
      <c r="AH38" s="15">
        <f t="shared" si="35"/>
        <v>0</v>
      </c>
      <c r="AI38" s="15">
        <f t="shared" si="35"/>
        <v>0</v>
      </c>
      <c r="AJ38" s="15">
        <f t="shared" si="35"/>
        <v>145</v>
      </c>
      <c r="AK38" s="15">
        <f t="shared" si="35"/>
        <v>5</v>
      </c>
      <c r="AL38" s="15">
        <f t="shared" si="35"/>
        <v>150</v>
      </c>
      <c r="AM38" s="15"/>
      <c r="AN38" s="258">
        <f>SUM(AN36:AN37)</f>
        <v>6</v>
      </c>
      <c r="AO38" s="15">
        <f>SUM(AO36:AO37)</f>
        <v>225</v>
      </c>
      <c r="AP38" s="258">
        <f>SUM(AP36:AP37)</f>
        <v>9</v>
      </c>
      <c r="AQ38" s="16"/>
    </row>
    <row r="39" spans="1:43" ht="15" customHeight="1" thickBot="1" x14ac:dyDescent="0.25">
      <c r="A39" s="55"/>
      <c r="B39" s="418" t="s">
        <v>138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20"/>
      <c r="AQ39" s="16"/>
    </row>
    <row r="40" spans="1:43" ht="15" customHeight="1" x14ac:dyDescent="0.2">
      <c r="A40" s="37"/>
      <c r="B40" s="20">
        <v>14</v>
      </c>
      <c r="C40" s="27" t="s">
        <v>43</v>
      </c>
      <c r="D40" s="99" t="s">
        <v>136</v>
      </c>
      <c r="E40" s="13"/>
      <c r="F40" s="1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100</v>
      </c>
      <c r="R40" s="4"/>
      <c r="S40" s="8">
        <f t="shared" ref="S40" si="36">SUM(E40:P40)</f>
        <v>0</v>
      </c>
      <c r="T40" s="8">
        <f t="shared" ref="T40" si="37">SUM(E40:R40)</f>
        <v>100</v>
      </c>
      <c r="U40" s="21" t="s">
        <v>116</v>
      </c>
      <c r="V40" s="70">
        <v>4</v>
      </c>
      <c r="W40" s="151"/>
      <c r="X40" s="124"/>
      <c r="Y40" s="178"/>
      <c r="Z40" s="154"/>
      <c r="AA40" s="154"/>
      <c r="AB40" s="154"/>
      <c r="AC40" s="154"/>
      <c r="AD40" s="154"/>
      <c r="AE40" s="152"/>
      <c r="AF40" s="152"/>
      <c r="AG40" s="152"/>
      <c r="AH40" s="152"/>
      <c r="AI40" s="152"/>
      <c r="AJ40" s="124"/>
      <c r="AK40" s="8"/>
      <c r="AL40" s="8"/>
      <c r="AM40" s="23"/>
      <c r="AN40" s="153"/>
      <c r="AO40" s="158">
        <f t="shared" si="5"/>
        <v>100</v>
      </c>
      <c r="AP40" s="270">
        <f t="shared" si="6"/>
        <v>4</v>
      </c>
      <c r="AQ40" s="16"/>
    </row>
    <row r="41" spans="1:43" ht="15" customHeight="1" thickBot="1" x14ac:dyDescent="0.25">
      <c r="A41" s="37"/>
      <c r="B41" s="165">
        <v>15</v>
      </c>
      <c r="C41" s="197" t="s">
        <v>43</v>
      </c>
      <c r="D41" s="195" t="s">
        <v>137</v>
      </c>
      <c r="E41" s="167"/>
      <c r="F41" s="168"/>
      <c r="G41" s="168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8"/>
      <c r="S41" s="88"/>
      <c r="T41" s="170"/>
      <c r="U41" s="171"/>
      <c r="V41" s="193"/>
      <c r="W41" s="200"/>
      <c r="X41" s="175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>
        <v>200</v>
      </c>
      <c r="AJ41" s="170"/>
      <c r="AK41" s="88">
        <f t="shared" ref="AK41" si="38">SUM(W41:AH41)</f>
        <v>0</v>
      </c>
      <c r="AL41" s="8">
        <f t="shared" ref="AL41" si="39">SUM(W41:AJ41)</f>
        <v>200</v>
      </c>
      <c r="AM41" s="89" t="s">
        <v>116</v>
      </c>
      <c r="AN41" s="201">
        <v>7</v>
      </c>
      <c r="AO41" s="177">
        <f t="shared" si="5"/>
        <v>200</v>
      </c>
      <c r="AP41" s="271">
        <f t="shared" si="6"/>
        <v>7</v>
      </c>
      <c r="AQ41" s="16"/>
    </row>
    <row r="42" spans="1:43" ht="15" customHeight="1" thickBot="1" x14ac:dyDescent="0.25">
      <c r="A42" s="37"/>
      <c r="B42" s="415" t="s">
        <v>53</v>
      </c>
      <c r="C42" s="416"/>
      <c r="D42" s="421"/>
      <c r="E42" s="15">
        <f>SUM(E40:E41)</f>
        <v>0</v>
      </c>
      <c r="F42" s="15">
        <f t="shared" ref="F42:AP42" si="40">SUM(F40:F41)</f>
        <v>0</v>
      </c>
      <c r="G42" s="15">
        <f t="shared" si="40"/>
        <v>0</v>
      </c>
      <c r="H42" s="15">
        <f t="shared" si="40"/>
        <v>0</v>
      </c>
      <c r="I42" s="15">
        <f t="shared" si="40"/>
        <v>0</v>
      </c>
      <c r="J42" s="15">
        <f t="shared" si="40"/>
        <v>0</v>
      </c>
      <c r="K42" s="15">
        <f t="shared" si="40"/>
        <v>0</v>
      </c>
      <c r="L42" s="15">
        <f t="shared" si="40"/>
        <v>0</v>
      </c>
      <c r="M42" s="15">
        <f t="shared" si="40"/>
        <v>0</v>
      </c>
      <c r="N42" s="15">
        <f t="shared" si="40"/>
        <v>0</v>
      </c>
      <c r="O42" s="15">
        <f t="shared" si="40"/>
        <v>0</v>
      </c>
      <c r="P42" s="15">
        <f t="shared" si="40"/>
        <v>0</v>
      </c>
      <c r="Q42" s="15">
        <f t="shared" si="40"/>
        <v>100</v>
      </c>
      <c r="R42" s="15">
        <f t="shared" si="40"/>
        <v>0</v>
      </c>
      <c r="S42" s="15">
        <f t="shared" si="40"/>
        <v>0</v>
      </c>
      <c r="T42" s="15">
        <f t="shared" si="40"/>
        <v>100</v>
      </c>
      <c r="U42" s="15"/>
      <c r="V42" s="258">
        <f t="shared" si="40"/>
        <v>4</v>
      </c>
      <c r="W42" s="15">
        <f t="shared" si="40"/>
        <v>0</v>
      </c>
      <c r="X42" s="15">
        <f t="shared" si="40"/>
        <v>0</v>
      </c>
      <c r="Y42" s="15">
        <f t="shared" si="40"/>
        <v>0</v>
      </c>
      <c r="Z42" s="15">
        <f t="shared" si="40"/>
        <v>0</v>
      </c>
      <c r="AA42" s="15">
        <f t="shared" si="40"/>
        <v>0</v>
      </c>
      <c r="AB42" s="15">
        <f t="shared" si="40"/>
        <v>0</v>
      </c>
      <c r="AC42" s="15">
        <f t="shared" si="40"/>
        <v>0</v>
      </c>
      <c r="AD42" s="15">
        <f t="shared" si="40"/>
        <v>0</v>
      </c>
      <c r="AE42" s="15">
        <f t="shared" si="40"/>
        <v>0</v>
      </c>
      <c r="AF42" s="15">
        <f t="shared" si="40"/>
        <v>0</v>
      </c>
      <c r="AG42" s="15">
        <f t="shared" si="40"/>
        <v>0</v>
      </c>
      <c r="AH42" s="15">
        <f t="shared" si="40"/>
        <v>0</v>
      </c>
      <c r="AI42" s="15">
        <f t="shared" si="40"/>
        <v>200</v>
      </c>
      <c r="AJ42" s="15">
        <f t="shared" si="40"/>
        <v>0</v>
      </c>
      <c r="AK42" s="15">
        <f t="shared" si="40"/>
        <v>0</v>
      </c>
      <c r="AL42" s="15">
        <f t="shared" si="40"/>
        <v>200</v>
      </c>
      <c r="AM42" s="15"/>
      <c r="AN42" s="258">
        <f t="shared" si="40"/>
        <v>7</v>
      </c>
      <c r="AO42" s="15">
        <f t="shared" si="40"/>
        <v>300</v>
      </c>
      <c r="AP42" s="258">
        <f t="shared" si="40"/>
        <v>11</v>
      </c>
      <c r="AQ42" s="16"/>
    </row>
    <row r="43" spans="1:43" ht="15" customHeight="1" thickBot="1" x14ac:dyDescent="0.25">
      <c r="A43" s="37"/>
      <c r="B43" s="418" t="s">
        <v>113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20"/>
      <c r="AQ43" s="16"/>
    </row>
    <row r="44" spans="1:43" s="17" customFormat="1" ht="15" customHeight="1" x14ac:dyDescent="0.2">
      <c r="A44" s="37"/>
      <c r="B44" s="20">
        <v>16</v>
      </c>
      <c r="C44" s="28" t="s">
        <v>43</v>
      </c>
      <c r="D44" s="92" t="s">
        <v>143</v>
      </c>
      <c r="E44" s="13">
        <v>10</v>
      </c>
      <c r="F44" s="127"/>
      <c r="G44" s="127"/>
      <c r="H44" s="4"/>
      <c r="I44" s="4"/>
      <c r="J44" s="4"/>
      <c r="K44" s="4">
        <v>15</v>
      </c>
      <c r="L44" s="4"/>
      <c r="M44" s="4"/>
      <c r="N44" s="4"/>
      <c r="O44" s="4"/>
      <c r="P44" s="127"/>
      <c r="Q44" s="4"/>
      <c r="R44" s="150"/>
      <c r="S44" s="8">
        <f>SUM(E44:P44)</f>
        <v>25</v>
      </c>
      <c r="T44" s="8">
        <f>SUM(E44:R44)</f>
        <v>25</v>
      </c>
      <c r="U44" s="21" t="s">
        <v>27</v>
      </c>
      <c r="V44" s="70">
        <f>IF(T44=0,0,IF(T44&lt;25,0.5,TRUNC(T44/25)))</f>
        <v>1</v>
      </c>
      <c r="W44" s="151"/>
      <c r="X44" s="154"/>
      <c r="Y44" s="124"/>
      <c r="Z44" s="154"/>
      <c r="AA44" s="154"/>
      <c r="AB44" s="154"/>
      <c r="AC44" s="154"/>
      <c r="AD44" s="154"/>
      <c r="AE44" s="152"/>
      <c r="AF44" s="152"/>
      <c r="AG44" s="152"/>
      <c r="AH44" s="152"/>
      <c r="AI44" s="152"/>
      <c r="AJ44" s="124"/>
      <c r="AK44" s="8"/>
      <c r="AL44" s="8"/>
      <c r="AM44" s="23"/>
      <c r="AN44" s="153"/>
      <c r="AO44" s="158">
        <f t="shared" si="5"/>
        <v>25</v>
      </c>
      <c r="AP44" s="270">
        <f t="shared" si="6"/>
        <v>1</v>
      </c>
      <c r="AQ44" s="16"/>
    </row>
    <row r="45" spans="1:43" s="17" customFormat="1" ht="15" customHeight="1" x14ac:dyDescent="0.2">
      <c r="A45" s="55"/>
      <c r="B45" s="12">
        <v>17</v>
      </c>
      <c r="C45" s="28" t="s">
        <v>43</v>
      </c>
      <c r="D45" s="92" t="s">
        <v>144</v>
      </c>
      <c r="E45" s="18"/>
      <c r="F45" s="127"/>
      <c r="G45" s="159"/>
      <c r="H45" s="10"/>
      <c r="I45" s="10"/>
      <c r="J45" s="10"/>
      <c r="K45" s="10"/>
      <c r="L45" s="10"/>
      <c r="M45" s="9"/>
      <c r="N45" s="9"/>
      <c r="O45" s="9"/>
      <c r="P45" s="9"/>
      <c r="Q45" s="9"/>
      <c r="R45" s="127"/>
      <c r="S45" s="4"/>
      <c r="T45" s="4"/>
      <c r="U45" s="34"/>
      <c r="V45" s="205"/>
      <c r="W45" s="13"/>
      <c r="X45" s="168">
        <v>10</v>
      </c>
      <c r="Y45" s="168"/>
      <c r="Z45" s="170"/>
      <c r="AA45" s="170"/>
      <c r="AB45" s="170"/>
      <c r="AC45" s="170">
        <v>15</v>
      </c>
      <c r="AD45" s="4"/>
      <c r="AE45" s="4"/>
      <c r="AF45" s="4"/>
      <c r="AG45" s="4"/>
      <c r="AH45" s="127"/>
      <c r="AI45" s="4"/>
      <c r="AJ45" s="150"/>
      <c r="AK45" s="8">
        <f>SUM(W45:AH45)</f>
        <v>25</v>
      </c>
      <c r="AL45" s="8">
        <f>SUM(W45:AJ45)</f>
        <v>25</v>
      </c>
      <c r="AM45" s="21" t="s">
        <v>27</v>
      </c>
      <c r="AN45" s="70">
        <f>IF(AL45=0,0,IF(AL45&lt;25,0.5,TRUNC(AL45/25)))</f>
        <v>1</v>
      </c>
      <c r="AO45" s="158">
        <f t="shared" si="5"/>
        <v>25</v>
      </c>
      <c r="AP45" s="270">
        <f t="shared" si="6"/>
        <v>1</v>
      </c>
      <c r="AQ45" s="16"/>
    </row>
    <row r="46" spans="1:43" ht="15" customHeight="1" x14ac:dyDescent="0.2">
      <c r="A46" s="55"/>
      <c r="B46" s="20">
        <v>18</v>
      </c>
      <c r="C46" s="27" t="s">
        <v>43</v>
      </c>
      <c r="D46" s="87" t="s">
        <v>166</v>
      </c>
      <c r="E46" s="272">
        <v>15</v>
      </c>
      <c r="F46" s="32"/>
      <c r="G46" s="8">
        <v>15</v>
      </c>
      <c r="H46" s="8"/>
      <c r="I46" s="32"/>
      <c r="J46" s="8"/>
      <c r="K46" s="8"/>
      <c r="L46" s="8"/>
      <c r="M46" s="8"/>
      <c r="N46" s="8"/>
      <c r="O46" s="8"/>
      <c r="P46" s="8"/>
      <c r="Q46" s="8"/>
      <c r="R46" s="124">
        <v>20</v>
      </c>
      <c r="S46" s="8">
        <f t="shared" ref="S46" si="41">SUM(E46:P46)</f>
        <v>30</v>
      </c>
      <c r="T46" s="8">
        <f t="shared" ref="T46" si="42">SUM(E46:R46)</f>
        <v>50</v>
      </c>
      <c r="U46" s="226" t="s">
        <v>27</v>
      </c>
      <c r="V46" s="164">
        <f t="shared" ref="V46" si="43">IF(T46=0,0,IF(T46&lt;25,0.5,TRUNC(T46/25)))</f>
        <v>2</v>
      </c>
      <c r="W46" s="18"/>
      <c r="X46" s="10"/>
      <c r="Y46" s="127"/>
      <c r="Z46" s="10"/>
      <c r="AA46" s="10"/>
      <c r="AB46" s="10"/>
      <c r="AC46" s="10"/>
      <c r="AD46" s="10"/>
      <c r="AE46" s="9"/>
      <c r="AF46" s="9"/>
      <c r="AG46" s="9"/>
      <c r="AH46" s="9"/>
      <c r="AI46" s="9"/>
      <c r="AJ46" s="127"/>
      <c r="AK46" s="8"/>
      <c r="AL46" s="4"/>
      <c r="AM46" s="19"/>
      <c r="AN46" s="157"/>
      <c r="AO46" s="158">
        <f t="shared" si="5"/>
        <v>50</v>
      </c>
      <c r="AP46" s="270">
        <f t="shared" si="6"/>
        <v>2</v>
      </c>
      <c r="AQ46" s="16"/>
    </row>
    <row r="47" spans="1:43" ht="15" customHeight="1" x14ac:dyDescent="0.2">
      <c r="A47" s="55"/>
      <c r="B47" s="12">
        <v>19</v>
      </c>
      <c r="C47" s="28" t="s">
        <v>43</v>
      </c>
      <c r="D47" s="87" t="s">
        <v>167</v>
      </c>
      <c r="E47" s="272"/>
      <c r="F47" s="32"/>
      <c r="G47" s="8"/>
      <c r="H47" s="8"/>
      <c r="I47" s="32"/>
      <c r="J47" s="8"/>
      <c r="K47" s="8"/>
      <c r="L47" s="8"/>
      <c r="M47" s="8"/>
      <c r="N47" s="8"/>
      <c r="O47" s="8"/>
      <c r="P47" s="8"/>
      <c r="Q47" s="8"/>
      <c r="R47" s="127"/>
      <c r="S47" s="8"/>
      <c r="T47" s="8"/>
      <c r="U47" s="21"/>
      <c r="V47" s="164"/>
      <c r="W47" s="272">
        <v>15</v>
      </c>
      <c r="X47" s="32"/>
      <c r="Y47" s="8">
        <v>15</v>
      </c>
      <c r="Z47" s="8"/>
      <c r="AA47" s="32"/>
      <c r="AB47" s="8"/>
      <c r="AC47" s="8"/>
      <c r="AD47" s="8"/>
      <c r="AE47" s="8"/>
      <c r="AF47" s="8"/>
      <c r="AG47" s="8"/>
      <c r="AH47" s="8"/>
      <c r="AI47" s="8"/>
      <c r="AJ47" s="127">
        <v>20</v>
      </c>
      <c r="AK47" s="8">
        <f t="shared" ref="AK47" si="44">SUM(W47:AH47)</f>
        <v>30</v>
      </c>
      <c r="AL47" s="8">
        <f t="shared" ref="AL47" si="45">SUM(W47:AJ47)</f>
        <v>50</v>
      </c>
      <c r="AM47" s="21" t="s">
        <v>27</v>
      </c>
      <c r="AN47" s="164">
        <f t="shared" ref="AN47" si="46">IF(AL47=0,0,IF(AL47&lt;25,0.5,TRUNC(AL47/25)))</f>
        <v>2</v>
      </c>
      <c r="AO47" s="158">
        <f t="shared" si="5"/>
        <v>50</v>
      </c>
      <c r="AP47" s="270">
        <f t="shared" si="6"/>
        <v>2</v>
      </c>
      <c r="AQ47" s="16"/>
    </row>
    <row r="48" spans="1:43" ht="15" customHeight="1" x14ac:dyDescent="0.2">
      <c r="A48" s="55"/>
      <c r="B48" s="20">
        <v>20</v>
      </c>
      <c r="C48" s="27" t="s">
        <v>43</v>
      </c>
      <c r="D48" s="87" t="s">
        <v>168</v>
      </c>
      <c r="E48" s="18"/>
      <c r="F48" s="127"/>
      <c r="G48" s="127"/>
      <c r="H48" s="9"/>
      <c r="I48" s="4"/>
      <c r="J48" s="9"/>
      <c r="K48" s="9"/>
      <c r="L48" s="9"/>
      <c r="M48" s="9"/>
      <c r="N48" s="9"/>
      <c r="O48" s="9"/>
      <c r="P48" s="9"/>
      <c r="Q48" s="9"/>
      <c r="R48" s="127"/>
      <c r="S48" s="8"/>
      <c r="T48" s="4"/>
      <c r="U48" s="19"/>
      <c r="V48" s="153"/>
      <c r="W48" s="13">
        <v>15</v>
      </c>
      <c r="X48" s="25"/>
      <c r="Y48" s="4">
        <v>15</v>
      </c>
      <c r="Z48" s="4"/>
      <c r="AA48" s="25"/>
      <c r="AB48" s="4"/>
      <c r="AC48" s="4"/>
      <c r="AD48" s="4"/>
      <c r="AE48" s="4"/>
      <c r="AF48" s="4"/>
      <c r="AG48" s="4"/>
      <c r="AH48" s="4"/>
      <c r="AI48" s="4"/>
      <c r="AJ48" s="127">
        <v>20</v>
      </c>
      <c r="AK48" s="4">
        <f t="shared" ref="AK48:AK50" si="47">SUM(W48:AH48)</f>
        <v>30</v>
      </c>
      <c r="AL48" s="4">
        <f t="shared" ref="AL48:AL50" si="48">SUM(W48:AJ48)</f>
        <v>50</v>
      </c>
      <c r="AM48" s="21" t="s">
        <v>27</v>
      </c>
      <c r="AN48" s="125">
        <f t="shared" ref="AN48:AN50" si="49">IF(AL48=0,0,IF(AL48&lt;25,0.5,TRUNC(AL48/25)))</f>
        <v>2</v>
      </c>
      <c r="AO48" s="158">
        <f t="shared" si="5"/>
        <v>50</v>
      </c>
      <c r="AP48" s="270">
        <f t="shared" si="6"/>
        <v>2</v>
      </c>
      <c r="AQ48" s="16"/>
    </row>
    <row r="49" spans="1:43" s="17" customFormat="1" ht="15" customHeight="1" thickBot="1" x14ac:dyDescent="0.25">
      <c r="A49" s="55"/>
      <c r="B49" s="12">
        <v>21</v>
      </c>
      <c r="C49" s="27" t="s">
        <v>43</v>
      </c>
      <c r="D49" s="87" t="s">
        <v>169</v>
      </c>
      <c r="E49" s="18"/>
      <c r="F49" s="127"/>
      <c r="G49" s="159"/>
      <c r="H49" s="10"/>
      <c r="I49" s="10"/>
      <c r="J49" s="10"/>
      <c r="K49" s="10"/>
      <c r="L49" s="10"/>
      <c r="M49" s="9"/>
      <c r="N49" s="9"/>
      <c r="O49" s="9"/>
      <c r="P49" s="9"/>
      <c r="Q49" s="9"/>
      <c r="R49" s="127"/>
      <c r="S49" s="8"/>
      <c r="T49" s="4"/>
      <c r="U49" s="34"/>
      <c r="V49" s="153"/>
      <c r="W49" s="272">
        <v>15</v>
      </c>
      <c r="X49" s="32"/>
      <c r="Y49" s="8">
        <v>15</v>
      </c>
      <c r="Z49" s="8"/>
      <c r="AA49" s="32"/>
      <c r="AB49" s="8"/>
      <c r="AC49" s="8"/>
      <c r="AD49" s="8"/>
      <c r="AE49" s="8"/>
      <c r="AF49" s="8"/>
      <c r="AG49" s="8"/>
      <c r="AH49" s="8"/>
      <c r="AI49" s="8"/>
      <c r="AJ49" s="124">
        <v>20</v>
      </c>
      <c r="AK49" s="8">
        <f t="shared" si="47"/>
        <v>30</v>
      </c>
      <c r="AL49" s="8">
        <f t="shared" si="48"/>
        <v>50</v>
      </c>
      <c r="AM49" s="226" t="s">
        <v>27</v>
      </c>
      <c r="AN49" s="164">
        <f t="shared" si="49"/>
        <v>2</v>
      </c>
      <c r="AO49" s="158">
        <f t="shared" si="5"/>
        <v>50</v>
      </c>
      <c r="AP49" s="270">
        <f t="shared" si="6"/>
        <v>2</v>
      </c>
      <c r="AQ49" s="16"/>
    </row>
    <row r="50" spans="1:43" ht="15" customHeight="1" thickBot="1" x14ac:dyDescent="0.25">
      <c r="A50" s="55"/>
      <c r="B50" s="20">
        <v>22</v>
      </c>
      <c r="C50" s="27" t="s">
        <v>43</v>
      </c>
      <c r="D50" s="87" t="s">
        <v>170</v>
      </c>
      <c r="E50" s="18"/>
      <c r="F50" s="127"/>
      <c r="G50" s="127"/>
      <c r="H50" s="9"/>
      <c r="I50" s="9"/>
      <c r="J50" s="9"/>
      <c r="K50" s="9"/>
      <c r="L50" s="9"/>
      <c r="M50" s="9"/>
      <c r="N50" s="9"/>
      <c r="O50" s="9"/>
      <c r="P50" s="9"/>
      <c r="Q50" s="9"/>
      <c r="R50" s="127"/>
      <c r="S50" s="8"/>
      <c r="T50" s="4"/>
      <c r="U50" s="23"/>
      <c r="V50" s="153"/>
      <c r="W50" s="272">
        <v>15</v>
      </c>
      <c r="X50" s="32"/>
      <c r="Y50" s="8">
        <v>15</v>
      </c>
      <c r="Z50" s="8"/>
      <c r="AA50" s="32"/>
      <c r="AB50" s="8"/>
      <c r="AC50" s="8"/>
      <c r="AD50" s="8"/>
      <c r="AE50" s="8"/>
      <c r="AF50" s="8"/>
      <c r="AG50" s="8"/>
      <c r="AH50" s="8"/>
      <c r="AI50" s="8"/>
      <c r="AJ50" s="127">
        <v>20</v>
      </c>
      <c r="AK50" s="8">
        <f t="shared" si="47"/>
        <v>30</v>
      </c>
      <c r="AL50" s="8">
        <f t="shared" si="48"/>
        <v>50</v>
      </c>
      <c r="AM50" s="21" t="s">
        <v>27</v>
      </c>
      <c r="AN50" s="164">
        <f t="shared" si="49"/>
        <v>2</v>
      </c>
      <c r="AO50" s="158">
        <f t="shared" si="5"/>
        <v>50</v>
      </c>
      <c r="AP50" s="270">
        <f t="shared" si="6"/>
        <v>2</v>
      </c>
      <c r="AQ50" s="16"/>
    </row>
    <row r="51" spans="1:43" ht="15" customHeight="1" thickBot="1" x14ac:dyDescent="0.25">
      <c r="A51" s="37"/>
      <c r="B51" s="415" t="s">
        <v>53</v>
      </c>
      <c r="C51" s="416"/>
      <c r="D51" s="421"/>
      <c r="E51" s="15">
        <f t="shared" ref="E51:T51" si="50">SUM(E44:E50)</f>
        <v>25</v>
      </c>
      <c r="F51" s="15">
        <f t="shared" si="50"/>
        <v>0</v>
      </c>
      <c r="G51" s="15">
        <f t="shared" si="50"/>
        <v>15</v>
      </c>
      <c r="H51" s="15">
        <f t="shared" si="50"/>
        <v>0</v>
      </c>
      <c r="I51" s="15">
        <f t="shared" si="50"/>
        <v>0</v>
      </c>
      <c r="J51" s="15">
        <f t="shared" si="50"/>
        <v>0</v>
      </c>
      <c r="K51" s="15">
        <f t="shared" si="50"/>
        <v>15</v>
      </c>
      <c r="L51" s="15">
        <f t="shared" si="50"/>
        <v>0</v>
      </c>
      <c r="M51" s="15">
        <f t="shared" si="50"/>
        <v>0</v>
      </c>
      <c r="N51" s="15">
        <f t="shared" si="50"/>
        <v>0</v>
      </c>
      <c r="O51" s="15">
        <f t="shared" si="50"/>
        <v>0</v>
      </c>
      <c r="P51" s="15">
        <f t="shared" si="50"/>
        <v>0</v>
      </c>
      <c r="Q51" s="15">
        <f t="shared" si="50"/>
        <v>0</v>
      </c>
      <c r="R51" s="15">
        <f t="shared" si="50"/>
        <v>20</v>
      </c>
      <c r="S51" s="15">
        <f t="shared" si="50"/>
        <v>55</v>
      </c>
      <c r="T51" s="15">
        <f t="shared" si="50"/>
        <v>75</v>
      </c>
      <c r="U51" s="15"/>
      <c r="V51" s="258">
        <f t="shared" ref="V51:AL51" si="51">SUM(V44:V50)</f>
        <v>3</v>
      </c>
      <c r="W51" s="15">
        <f t="shared" si="51"/>
        <v>60</v>
      </c>
      <c r="X51" s="15">
        <f t="shared" si="51"/>
        <v>10</v>
      </c>
      <c r="Y51" s="15">
        <f t="shared" si="51"/>
        <v>60</v>
      </c>
      <c r="Z51" s="15">
        <f t="shared" si="51"/>
        <v>0</v>
      </c>
      <c r="AA51" s="15">
        <f t="shared" si="51"/>
        <v>0</v>
      </c>
      <c r="AB51" s="15">
        <f t="shared" si="51"/>
        <v>0</v>
      </c>
      <c r="AC51" s="15">
        <f t="shared" si="51"/>
        <v>15</v>
      </c>
      <c r="AD51" s="15">
        <f t="shared" si="51"/>
        <v>0</v>
      </c>
      <c r="AE51" s="15">
        <f t="shared" si="51"/>
        <v>0</v>
      </c>
      <c r="AF51" s="15">
        <f t="shared" si="51"/>
        <v>0</v>
      </c>
      <c r="AG51" s="15">
        <f t="shared" si="51"/>
        <v>0</v>
      </c>
      <c r="AH51" s="15">
        <f t="shared" si="51"/>
        <v>0</v>
      </c>
      <c r="AI51" s="15">
        <f t="shared" si="51"/>
        <v>0</v>
      </c>
      <c r="AJ51" s="15">
        <f t="shared" si="51"/>
        <v>80</v>
      </c>
      <c r="AK51" s="15">
        <f t="shared" si="51"/>
        <v>145</v>
      </c>
      <c r="AL51" s="15">
        <f t="shared" si="51"/>
        <v>225</v>
      </c>
      <c r="AM51" s="15"/>
      <c r="AN51" s="258">
        <f>SUM(AN44:AN50)</f>
        <v>9</v>
      </c>
      <c r="AO51" s="15">
        <f>SUM(AO44:AO50)</f>
        <v>300</v>
      </c>
      <c r="AP51" s="258">
        <f>SUM(AP44:AP50)</f>
        <v>12</v>
      </c>
      <c r="AQ51" s="16"/>
    </row>
    <row r="52" spans="1:43" ht="15" customHeight="1" thickBot="1" x14ac:dyDescent="0.25">
      <c r="A52" s="37"/>
      <c r="B52" s="415" t="s">
        <v>53</v>
      </c>
      <c r="C52" s="416"/>
      <c r="D52" s="421"/>
      <c r="E52" s="15">
        <f t="shared" ref="E52:T52" si="52">E21+E28+E34+E38+E42+E51</f>
        <v>105</v>
      </c>
      <c r="F52" s="15">
        <f t="shared" si="52"/>
        <v>0</v>
      </c>
      <c r="G52" s="15">
        <f t="shared" si="52"/>
        <v>90</v>
      </c>
      <c r="H52" s="15">
        <f t="shared" si="52"/>
        <v>100</v>
      </c>
      <c r="I52" s="15">
        <f t="shared" si="52"/>
        <v>0</v>
      </c>
      <c r="J52" s="15">
        <f t="shared" si="52"/>
        <v>0</v>
      </c>
      <c r="K52" s="15">
        <f t="shared" si="52"/>
        <v>130</v>
      </c>
      <c r="L52" s="15">
        <f t="shared" si="52"/>
        <v>0</v>
      </c>
      <c r="M52" s="15">
        <f t="shared" si="52"/>
        <v>0</v>
      </c>
      <c r="N52" s="15">
        <f t="shared" si="52"/>
        <v>0</v>
      </c>
      <c r="O52" s="15">
        <f t="shared" si="52"/>
        <v>0</v>
      </c>
      <c r="P52" s="15">
        <f t="shared" si="52"/>
        <v>0</v>
      </c>
      <c r="Q52" s="15">
        <f t="shared" si="52"/>
        <v>100</v>
      </c>
      <c r="R52" s="15">
        <f t="shared" si="52"/>
        <v>225</v>
      </c>
      <c r="S52" s="15">
        <f t="shared" si="52"/>
        <v>425</v>
      </c>
      <c r="T52" s="15">
        <f t="shared" si="52"/>
        <v>750</v>
      </c>
      <c r="U52" s="15"/>
      <c r="V52" s="258">
        <f t="shared" ref="V52:AL52" si="53">V21+V28+V34+V38+V42+V51</f>
        <v>30</v>
      </c>
      <c r="W52" s="15">
        <f t="shared" si="53"/>
        <v>95</v>
      </c>
      <c r="X52" s="15">
        <f t="shared" si="53"/>
        <v>15</v>
      </c>
      <c r="Y52" s="15">
        <f t="shared" si="53"/>
        <v>75</v>
      </c>
      <c r="Z52" s="15">
        <f t="shared" si="53"/>
        <v>105</v>
      </c>
      <c r="AA52" s="15">
        <f t="shared" si="53"/>
        <v>0</v>
      </c>
      <c r="AB52" s="15">
        <f t="shared" si="53"/>
        <v>0</v>
      </c>
      <c r="AC52" s="15">
        <f t="shared" si="53"/>
        <v>15</v>
      </c>
      <c r="AD52" s="15">
        <f t="shared" si="53"/>
        <v>0</v>
      </c>
      <c r="AE52" s="15">
        <f t="shared" si="53"/>
        <v>0</v>
      </c>
      <c r="AF52" s="15">
        <f t="shared" si="53"/>
        <v>0</v>
      </c>
      <c r="AG52" s="15">
        <f t="shared" si="53"/>
        <v>0</v>
      </c>
      <c r="AH52" s="15">
        <f t="shared" si="53"/>
        <v>0</v>
      </c>
      <c r="AI52" s="15">
        <f t="shared" si="53"/>
        <v>200</v>
      </c>
      <c r="AJ52" s="15">
        <f t="shared" si="53"/>
        <v>270</v>
      </c>
      <c r="AK52" s="15">
        <f t="shared" si="53"/>
        <v>305</v>
      </c>
      <c r="AL52" s="15">
        <f t="shared" si="53"/>
        <v>775</v>
      </c>
      <c r="AM52" s="15"/>
      <c r="AN52" s="258">
        <f>AN21+AN28+AN34+AN38+AN42+AN51</f>
        <v>30</v>
      </c>
      <c r="AO52" s="15">
        <f>AO21+AO28+AO34+AO38+AO42+AO51</f>
        <v>1525</v>
      </c>
      <c r="AP52" s="258">
        <f>AP21+AP28+AP34+AP38+AP42+AP51</f>
        <v>60</v>
      </c>
      <c r="AQ52" s="16"/>
    </row>
    <row r="54" spans="1:43" x14ac:dyDescent="0.2">
      <c r="B54" s="50" t="s">
        <v>192</v>
      </c>
      <c r="AK54" s="130"/>
    </row>
    <row r="55" spans="1:43" x14ac:dyDescent="0.2">
      <c r="B55" s="49"/>
    </row>
    <row r="56" spans="1:43" x14ac:dyDescent="0.2">
      <c r="B56" s="49"/>
    </row>
    <row r="59" spans="1:43" ht="14.25" x14ac:dyDescent="0.2">
      <c r="O59" s="160"/>
    </row>
    <row r="60" spans="1:43" x14ac:dyDescent="0.2">
      <c r="D60" s="131" t="s">
        <v>193</v>
      </c>
      <c r="P60" t="s">
        <v>193</v>
      </c>
      <c r="AG60" s="422" t="s">
        <v>193</v>
      </c>
      <c r="AH60" s="428"/>
      <c r="AI60" s="428"/>
      <c r="AJ60" s="428"/>
      <c r="AK60" s="428"/>
      <c r="AL60" s="428"/>
      <c r="AM60" s="428"/>
    </row>
    <row r="61" spans="1:43" x14ac:dyDescent="0.2">
      <c r="D61" s="161" t="s">
        <v>194</v>
      </c>
      <c r="N61" s="131"/>
      <c r="P61" s="428" t="s">
        <v>195</v>
      </c>
      <c r="Q61" s="428"/>
      <c r="R61" s="428"/>
      <c r="S61" s="428"/>
      <c r="T61" s="428"/>
      <c r="U61" s="428"/>
      <c r="V61" s="428"/>
      <c r="AG61" s="428" t="s">
        <v>196</v>
      </c>
      <c r="AH61" s="428"/>
      <c r="AI61" s="428"/>
      <c r="AJ61" s="428"/>
      <c r="AK61" s="428"/>
      <c r="AL61" s="428"/>
      <c r="AM61" s="428"/>
    </row>
  </sheetData>
  <mergeCells count="26">
    <mergeCell ref="AJ2:AN2"/>
    <mergeCell ref="AJ4:AN4"/>
    <mergeCell ref="B18:AP18"/>
    <mergeCell ref="B52:D52"/>
    <mergeCell ref="B21:D21"/>
    <mergeCell ref="B6:AP6"/>
    <mergeCell ref="B16:B17"/>
    <mergeCell ref="C16:C17"/>
    <mergeCell ref="D16:D17"/>
    <mergeCell ref="E16:V16"/>
    <mergeCell ref="W16:AN16"/>
    <mergeCell ref="AO16:AO17"/>
    <mergeCell ref="AP16:AP17"/>
    <mergeCell ref="AG60:AM60"/>
    <mergeCell ref="P61:V61"/>
    <mergeCell ref="AG61:AM61"/>
    <mergeCell ref="B22:AP22"/>
    <mergeCell ref="B29:AP29"/>
    <mergeCell ref="B35:AP35"/>
    <mergeCell ref="B39:AP39"/>
    <mergeCell ref="B43:AP43"/>
    <mergeCell ref="B28:D28"/>
    <mergeCell ref="B34:D34"/>
    <mergeCell ref="B38:D38"/>
    <mergeCell ref="B42:D42"/>
    <mergeCell ref="B51:D5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abSelected="1" topLeftCell="D1" zoomScale="85" zoomScaleNormal="85" workbookViewId="0">
      <selection activeCell="J7" sqref="J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16" t="s">
        <v>264</v>
      </c>
      <c r="AJ1" s="16"/>
      <c r="AK1" s="16"/>
      <c r="AL1" s="16"/>
      <c r="AM1" s="16"/>
      <c r="AN1" s="366"/>
      <c r="AO1" s="366"/>
      <c r="AP1" s="366"/>
    </row>
    <row r="2" spans="1:43" x14ac:dyDescent="0.2"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425"/>
      <c r="AJ2" s="426"/>
      <c r="AK2" s="426"/>
      <c r="AL2" s="426"/>
      <c r="AM2" s="426"/>
      <c r="AN2" s="366"/>
      <c r="AO2" s="366"/>
      <c r="AP2" s="366"/>
    </row>
    <row r="3" spans="1:43" x14ac:dyDescent="0.2"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16"/>
      <c r="AJ3" s="16"/>
      <c r="AK3" s="16"/>
      <c r="AL3" s="16"/>
      <c r="AM3" s="16"/>
      <c r="AN3" s="366"/>
      <c r="AO3" s="366"/>
      <c r="AP3" s="366"/>
    </row>
    <row r="4" spans="1:43" x14ac:dyDescent="0.2"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425"/>
      <c r="AJ4" s="426"/>
      <c r="AK4" s="426"/>
      <c r="AL4" s="426"/>
      <c r="AM4" s="426"/>
      <c r="AN4" s="366"/>
      <c r="AO4" s="366"/>
      <c r="AP4" s="366"/>
    </row>
    <row r="5" spans="1:43" x14ac:dyDescent="0.2"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</row>
    <row r="6" spans="1:43" s="1" customFormat="1" ht="20.25" customHeight="1" x14ac:dyDescent="0.2">
      <c r="B6" s="429" t="s">
        <v>262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</row>
    <row r="7" spans="1:43" s="1" customFormat="1" ht="20.25" customHeight="1" x14ac:dyDescent="0.2">
      <c r="B7" s="362"/>
      <c r="C7" s="362"/>
      <c r="D7" s="363"/>
      <c r="E7" s="363"/>
      <c r="F7" s="363"/>
      <c r="G7" s="363"/>
      <c r="H7" s="363"/>
      <c r="J7" s="368" t="s">
        <v>268</v>
      </c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200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45</v>
      </c>
      <c r="C13" s="2"/>
    </row>
    <row r="15" spans="1:43" ht="13.5" thickBot="1" x14ac:dyDescent="0.25"/>
    <row r="16" spans="1:43" ht="17.25" customHeight="1" thickBot="1" x14ac:dyDescent="0.25">
      <c r="A16" s="16"/>
      <c r="B16" s="375" t="s">
        <v>22</v>
      </c>
      <c r="C16" s="409" t="s">
        <v>41</v>
      </c>
      <c r="D16" s="377" t="s">
        <v>3</v>
      </c>
      <c r="E16" s="379" t="s">
        <v>228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1"/>
      <c r="W16" s="379" t="s">
        <v>229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1"/>
      <c r="AO16" s="397" t="s">
        <v>5</v>
      </c>
      <c r="AP16" s="407" t="s">
        <v>6</v>
      </c>
      <c r="AQ16" s="16"/>
    </row>
    <row r="17" spans="1:43" ht="243" customHeight="1" thickBot="1" x14ac:dyDescent="0.25">
      <c r="A17" s="16"/>
      <c r="B17" s="376"/>
      <c r="C17" s="410"/>
      <c r="D17" s="378"/>
      <c r="E17" s="5" t="s">
        <v>7</v>
      </c>
      <c r="F17" s="6" t="s">
        <v>8</v>
      </c>
      <c r="G17" s="7" t="s">
        <v>38</v>
      </c>
      <c r="H17" s="7" t="s">
        <v>9</v>
      </c>
      <c r="I17" s="7" t="s">
        <v>10</v>
      </c>
      <c r="J17" s="7" t="s">
        <v>11</v>
      </c>
      <c r="K17" s="7" t="s">
        <v>12</v>
      </c>
      <c r="L17" s="7" t="s">
        <v>13</v>
      </c>
      <c r="M17" s="7" t="s">
        <v>14</v>
      </c>
      <c r="N17" s="7" t="s">
        <v>15</v>
      </c>
      <c r="O17" s="29" t="s">
        <v>44</v>
      </c>
      <c r="P17" s="7" t="s">
        <v>18</v>
      </c>
      <c r="Q17" s="7" t="s">
        <v>16</v>
      </c>
      <c r="R17" s="7" t="s">
        <v>0</v>
      </c>
      <c r="S17" s="7" t="s">
        <v>17</v>
      </c>
      <c r="T17" s="7" t="s">
        <v>4</v>
      </c>
      <c r="U17" s="7" t="s">
        <v>1</v>
      </c>
      <c r="V17" s="22" t="s">
        <v>2</v>
      </c>
      <c r="W17" s="6" t="s">
        <v>7</v>
      </c>
      <c r="X17" s="6" t="s">
        <v>8</v>
      </c>
      <c r="Y17" s="6" t="s">
        <v>191</v>
      </c>
      <c r="Z17" s="6" t="s">
        <v>9</v>
      </c>
      <c r="AA17" s="6" t="s">
        <v>10</v>
      </c>
      <c r="AB17" s="6" t="s">
        <v>11</v>
      </c>
      <c r="AC17" s="6" t="s">
        <v>12</v>
      </c>
      <c r="AD17" s="6" t="s">
        <v>13</v>
      </c>
      <c r="AE17" s="7" t="s">
        <v>14</v>
      </c>
      <c r="AF17" s="7" t="s">
        <v>15</v>
      </c>
      <c r="AG17" s="29" t="s">
        <v>44</v>
      </c>
      <c r="AH17" s="7" t="s">
        <v>18</v>
      </c>
      <c r="AI17" s="7" t="s">
        <v>16</v>
      </c>
      <c r="AJ17" s="7" t="s">
        <v>0</v>
      </c>
      <c r="AK17" s="7" t="s">
        <v>17</v>
      </c>
      <c r="AL17" s="7" t="s">
        <v>4</v>
      </c>
      <c r="AM17" s="7" t="s">
        <v>1</v>
      </c>
      <c r="AN17" s="22" t="s">
        <v>2</v>
      </c>
      <c r="AO17" s="398"/>
      <c r="AP17" s="408"/>
      <c r="AQ17" s="16"/>
    </row>
    <row r="18" spans="1:43" ht="15" customHeight="1" thickBot="1" x14ac:dyDescent="0.25">
      <c r="A18" s="37"/>
      <c r="B18" s="402" t="s">
        <v>90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4"/>
      <c r="AQ18" s="16"/>
    </row>
    <row r="19" spans="1:43" ht="15" customHeight="1" x14ac:dyDescent="0.2">
      <c r="A19" s="37"/>
      <c r="B19" s="20">
        <v>1</v>
      </c>
      <c r="C19" s="28" t="s">
        <v>43</v>
      </c>
      <c r="D19" s="92" t="s">
        <v>142</v>
      </c>
      <c r="E19" s="13"/>
      <c r="F19" s="127">
        <v>10</v>
      </c>
      <c r="G19" s="127"/>
      <c r="H19" s="4"/>
      <c r="I19" s="4"/>
      <c r="J19" s="4"/>
      <c r="K19" s="4"/>
      <c r="L19" s="4"/>
      <c r="M19" s="4"/>
      <c r="N19" s="4"/>
      <c r="O19" s="4"/>
      <c r="P19" s="127"/>
      <c r="Q19" s="4"/>
      <c r="R19" s="127">
        <v>140</v>
      </c>
      <c r="S19" s="8">
        <f t="shared" ref="S19:S21" si="0">SUM(E19:P19)</f>
        <v>10</v>
      </c>
      <c r="T19" s="8">
        <f t="shared" ref="T19:T21" si="1">SUM(E19:R19)</f>
        <v>150</v>
      </c>
      <c r="U19" s="21" t="s">
        <v>27</v>
      </c>
      <c r="V19" s="70">
        <f t="shared" ref="V19:V21" si="2">IF(T19=0,0,IF(T19&lt;25,0.5,TRUNC(T19/25)))</f>
        <v>6</v>
      </c>
      <c r="W19" s="151"/>
      <c r="X19" s="154"/>
      <c r="Y19" s="303"/>
      <c r="Z19" s="154"/>
      <c r="AA19" s="154"/>
      <c r="AB19" s="154"/>
      <c r="AC19" s="154"/>
      <c r="AD19" s="154"/>
      <c r="AE19" s="152"/>
      <c r="AF19" s="152"/>
      <c r="AG19" s="152"/>
      <c r="AH19" s="152"/>
      <c r="AI19" s="152"/>
      <c r="AJ19" s="303"/>
      <c r="AK19" s="8"/>
      <c r="AL19" s="8"/>
      <c r="AM19" s="73"/>
      <c r="AN19" s="155"/>
      <c r="AO19" s="156">
        <f>T19+AL19</f>
        <v>150</v>
      </c>
      <c r="AP19" s="270">
        <f>V19+AN19</f>
        <v>6</v>
      </c>
      <c r="AQ19" s="16"/>
    </row>
    <row r="20" spans="1:43" ht="15" customHeight="1" x14ac:dyDescent="0.2">
      <c r="A20" s="37"/>
      <c r="B20" s="187">
        <v>2</v>
      </c>
      <c r="C20" s="28" t="s">
        <v>43</v>
      </c>
      <c r="D20" s="92" t="s">
        <v>184</v>
      </c>
      <c r="E20" s="13"/>
      <c r="F20" s="127"/>
      <c r="G20" s="127"/>
      <c r="H20" s="4"/>
      <c r="I20" s="4"/>
      <c r="J20" s="4"/>
      <c r="K20" s="4"/>
      <c r="L20" s="4"/>
      <c r="M20" s="4"/>
      <c r="N20" s="4"/>
      <c r="O20" s="4"/>
      <c r="P20" s="127"/>
      <c r="Q20" s="4"/>
      <c r="R20" s="127"/>
      <c r="S20" s="8"/>
      <c r="T20" s="8"/>
      <c r="U20" s="21"/>
      <c r="V20" s="70"/>
      <c r="W20" s="13"/>
      <c r="X20" s="127">
        <v>10</v>
      </c>
      <c r="Y20" s="127"/>
      <c r="Z20" s="4"/>
      <c r="AA20" s="4"/>
      <c r="AB20" s="4"/>
      <c r="AC20" s="4"/>
      <c r="AD20" s="4"/>
      <c r="AE20" s="4"/>
      <c r="AF20" s="4"/>
      <c r="AG20" s="4"/>
      <c r="AH20" s="127"/>
      <c r="AI20" s="4"/>
      <c r="AJ20" s="127">
        <v>140</v>
      </c>
      <c r="AK20" s="8">
        <f t="shared" ref="AK20" si="3">SUM(W20:AH20)</f>
        <v>10</v>
      </c>
      <c r="AL20" s="8">
        <f t="shared" ref="AL20" si="4">SUM(W20:AJ20)</f>
        <v>150</v>
      </c>
      <c r="AM20" s="21" t="s">
        <v>27</v>
      </c>
      <c r="AN20" s="70">
        <f t="shared" ref="AN20" si="5">IF(AL20=0,0,IF(AL20&lt;25,0.5,TRUNC(AL20/25)))</f>
        <v>6</v>
      </c>
      <c r="AO20" s="158">
        <f>T20+AL20</f>
        <v>150</v>
      </c>
      <c r="AP20" s="270">
        <f>V20+AN20</f>
        <v>6</v>
      </c>
      <c r="AQ20" s="16"/>
    </row>
    <row r="21" spans="1:43" ht="15" customHeight="1" thickBot="1" x14ac:dyDescent="0.25">
      <c r="A21" s="37"/>
      <c r="B21" s="165">
        <v>3</v>
      </c>
      <c r="C21" s="188" t="s">
        <v>43</v>
      </c>
      <c r="D21" s="189" t="s">
        <v>64</v>
      </c>
      <c r="E21" s="13"/>
      <c r="F21" s="127"/>
      <c r="G21" s="127"/>
      <c r="H21" s="4"/>
      <c r="I21" s="4"/>
      <c r="J21" s="4"/>
      <c r="K21" s="4"/>
      <c r="L21" s="4"/>
      <c r="M21" s="4"/>
      <c r="N21" s="4"/>
      <c r="O21" s="4"/>
      <c r="P21" s="127"/>
      <c r="Q21" s="4"/>
      <c r="R21" s="127">
        <v>100</v>
      </c>
      <c r="S21" s="8">
        <f t="shared" si="0"/>
        <v>0</v>
      </c>
      <c r="T21" s="8">
        <f t="shared" si="1"/>
        <v>100</v>
      </c>
      <c r="U21" s="21" t="s">
        <v>27</v>
      </c>
      <c r="V21" s="70">
        <f t="shared" si="2"/>
        <v>4</v>
      </c>
      <c r="W21" s="167"/>
      <c r="X21" s="174"/>
      <c r="Y21" s="168"/>
      <c r="Z21" s="174"/>
      <c r="AA21" s="174"/>
      <c r="AB21" s="174"/>
      <c r="AC21" s="174"/>
      <c r="AD21" s="174"/>
      <c r="AE21" s="169"/>
      <c r="AF21" s="169"/>
      <c r="AG21" s="169"/>
      <c r="AH21" s="169"/>
      <c r="AI21" s="169"/>
      <c r="AJ21" s="168"/>
      <c r="AK21" s="88"/>
      <c r="AL21" s="170"/>
      <c r="AM21" s="171"/>
      <c r="AN21" s="176"/>
      <c r="AO21" s="177">
        <f t="shared" ref="AO21:AO31" si="6">T21+AL21</f>
        <v>100</v>
      </c>
      <c r="AP21" s="271">
        <f t="shared" ref="AP21:AP31" si="7">V21+AN21</f>
        <v>4</v>
      </c>
      <c r="AQ21" s="16"/>
    </row>
    <row r="22" spans="1:43" ht="15" customHeight="1" thickBot="1" x14ac:dyDescent="0.25">
      <c r="A22" s="37"/>
      <c r="B22" s="415" t="s">
        <v>53</v>
      </c>
      <c r="C22" s="416"/>
      <c r="D22" s="421"/>
      <c r="E22" s="15">
        <f>SUM(E19:E21)</f>
        <v>0</v>
      </c>
      <c r="F22" s="15">
        <f t="shared" ref="F22:AP22" si="8">SUM(F19:F21)</f>
        <v>10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8"/>
        <v>0</v>
      </c>
      <c r="O22" s="15">
        <f t="shared" si="8"/>
        <v>0</v>
      </c>
      <c r="P22" s="15">
        <f t="shared" si="8"/>
        <v>0</v>
      </c>
      <c r="Q22" s="15">
        <f t="shared" si="8"/>
        <v>0</v>
      </c>
      <c r="R22" s="15">
        <f t="shared" si="8"/>
        <v>240</v>
      </c>
      <c r="S22" s="15">
        <f t="shared" si="8"/>
        <v>10</v>
      </c>
      <c r="T22" s="15">
        <f t="shared" si="8"/>
        <v>250</v>
      </c>
      <c r="U22" s="15"/>
      <c r="V22" s="258">
        <f t="shared" si="8"/>
        <v>10</v>
      </c>
      <c r="W22" s="15">
        <f t="shared" si="8"/>
        <v>0</v>
      </c>
      <c r="X22" s="15">
        <f t="shared" si="8"/>
        <v>10</v>
      </c>
      <c r="Y22" s="15">
        <f t="shared" si="8"/>
        <v>0</v>
      </c>
      <c r="Z22" s="15">
        <f t="shared" si="8"/>
        <v>0</v>
      </c>
      <c r="AA22" s="15">
        <f t="shared" si="8"/>
        <v>0</v>
      </c>
      <c r="AB22" s="15">
        <f t="shared" si="8"/>
        <v>0</v>
      </c>
      <c r="AC22" s="15">
        <f t="shared" si="8"/>
        <v>0</v>
      </c>
      <c r="AD22" s="15">
        <f t="shared" si="8"/>
        <v>0</v>
      </c>
      <c r="AE22" s="15">
        <f t="shared" si="8"/>
        <v>0</v>
      </c>
      <c r="AF22" s="15">
        <f t="shared" si="8"/>
        <v>0</v>
      </c>
      <c r="AG22" s="15">
        <f t="shared" si="8"/>
        <v>0</v>
      </c>
      <c r="AH22" s="15">
        <f t="shared" si="8"/>
        <v>0</v>
      </c>
      <c r="AI22" s="15">
        <f t="shared" si="8"/>
        <v>0</v>
      </c>
      <c r="AJ22" s="15">
        <f t="shared" si="8"/>
        <v>140</v>
      </c>
      <c r="AK22" s="15">
        <f t="shared" si="8"/>
        <v>10</v>
      </c>
      <c r="AL22" s="15">
        <f t="shared" si="8"/>
        <v>150</v>
      </c>
      <c r="AM22" s="15"/>
      <c r="AN22" s="258">
        <f t="shared" si="8"/>
        <v>6</v>
      </c>
      <c r="AO22" s="15">
        <f t="shared" si="8"/>
        <v>400</v>
      </c>
      <c r="AP22" s="258">
        <f t="shared" si="8"/>
        <v>16</v>
      </c>
      <c r="AQ22" s="16"/>
    </row>
    <row r="23" spans="1:43" ht="15" customHeight="1" thickBot="1" x14ac:dyDescent="0.25">
      <c r="A23" s="37"/>
      <c r="B23" s="418" t="s">
        <v>138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19"/>
      <c r="AP23" s="420"/>
      <c r="AQ23" s="16"/>
    </row>
    <row r="24" spans="1:43" ht="15" customHeight="1" thickBot="1" x14ac:dyDescent="0.25">
      <c r="A24" s="37"/>
      <c r="B24" s="187">
        <v>4</v>
      </c>
      <c r="C24" s="197" t="s">
        <v>43</v>
      </c>
      <c r="D24" s="195" t="s">
        <v>160</v>
      </c>
      <c r="E24" s="301"/>
      <c r="F24" s="180"/>
      <c r="G24" s="180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0"/>
      <c r="S24" s="88"/>
      <c r="T24" s="88"/>
      <c r="U24" s="184"/>
      <c r="V24" s="193"/>
      <c r="W24" s="13"/>
      <c r="X24" s="1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>
        <v>510</v>
      </c>
      <c r="AJ24" s="4"/>
      <c r="AK24" s="8">
        <f t="shared" ref="AK24" si="9">SUM(W24:AH24)</f>
        <v>0</v>
      </c>
      <c r="AL24" s="8">
        <f t="shared" ref="AL24" si="10">SUM(W24:AJ24)</f>
        <v>510</v>
      </c>
      <c r="AM24" s="21" t="s">
        <v>116</v>
      </c>
      <c r="AN24" s="70">
        <f t="shared" ref="AN24" si="11">IF(AL24=0,0,IF(AL24&lt;25,0.5,TRUNC(AL24/25)))+IF(AM24="E",1,0)</f>
        <v>20</v>
      </c>
      <c r="AO24" s="11">
        <f t="shared" ref="AO24" si="12">AL24</f>
        <v>510</v>
      </c>
      <c r="AP24" s="68">
        <f t="shared" ref="AP24" si="13">AN24</f>
        <v>20</v>
      </c>
      <c r="AQ24" s="16"/>
    </row>
    <row r="25" spans="1:43" ht="15" customHeight="1" thickBot="1" x14ac:dyDescent="0.25">
      <c r="A25" s="37"/>
      <c r="B25" s="415" t="s">
        <v>53</v>
      </c>
      <c r="C25" s="416"/>
      <c r="D25" s="421"/>
      <c r="E25" s="15">
        <f>SUM(E24:E24)</f>
        <v>0</v>
      </c>
      <c r="F25" s="15">
        <f t="shared" ref="F25:AP25" si="14">SUM(F24:F24)</f>
        <v>0</v>
      </c>
      <c r="G25" s="15">
        <f t="shared" si="14"/>
        <v>0</v>
      </c>
      <c r="H25" s="15">
        <f t="shared" si="14"/>
        <v>0</v>
      </c>
      <c r="I25" s="15">
        <f t="shared" si="14"/>
        <v>0</v>
      </c>
      <c r="J25" s="15">
        <f t="shared" si="14"/>
        <v>0</v>
      </c>
      <c r="K25" s="15">
        <f t="shared" si="14"/>
        <v>0</v>
      </c>
      <c r="L25" s="15">
        <f t="shared" si="14"/>
        <v>0</v>
      </c>
      <c r="M25" s="15">
        <f t="shared" si="14"/>
        <v>0</v>
      </c>
      <c r="N25" s="15">
        <f t="shared" si="14"/>
        <v>0</v>
      </c>
      <c r="O25" s="15">
        <f t="shared" si="14"/>
        <v>0</v>
      </c>
      <c r="P25" s="15">
        <f t="shared" si="14"/>
        <v>0</v>
      </c>
      <c r="Q25" s="15">
        <f t="shared" si="14"/>
        <v>0</v>
      </c>
      <c r="R25" s="15">
        <f t="shared" si="14"/>
        <v>0</v>
      </c>
      <c r="S25" s="15">
        <f t="shared" si="14"/>
        <v>0</v>
      </c>
      <c r="T25" s="15">
        <f t="shared" si="14"/>
        <v>0</v>
      </c>
      <c r="U25" s="15"/>
      <c r="V25" s="258">
        <f t="shared" si="14"/>
        <v>0</v>
      </c>
      <c r="W25" s="15">
        <f t="shared" si="14"/>
        <v>0</v>
      </c>
      <c r="X25" s="15">
        <f t="shared" si="14"/>
        <v>0</v>
      </c>
      <c r="Y25" s="15">
        <f t="shared" si="14"/>
        <v>0</v>
      </c>
      <c r="Z25" s="15">
        <f t="shared" si="14"/>
        <v>0</v>
      </c>
      <c r="AA25" s="15">
        <f t="shared" si="14"/>
        <v>0</v>
      </c>
      <c r="AB25" s="15">
        <f t="shared" si="14"/>
        <v>0</v>
      </c>
      <c r="AC25" s="15">
        <f t="shared" si="14"/>
        <v>0</v>
      </c>
      <c r="AD25" s="15">
        <f t="shared" si="14"/>
        <v>0</v>
      </c>
      <c r="AE25" s="15">
        <f t="shared" si="14"/>
        <v>0</v>
      </c>
      <c r="AF25" s="15">
        <f t="shared" si="14"/>
        <v>0</v>
      </c>
      <c r="AG25" s="15">
        <f t="shared" si="14"/>
        <v>0</v>
      </c>
      <c r="AH25" s="15">
        <f t="shared" si="14"/>
        <v>0</v>
      </c>
      <c r="AI25" s="15">
        <f t="shared" si="14"/>
        <v>510</v>
      </c>
      <c r="AJ25" s="15">
        <f t="shared" si="14"/>
        <v>0</v>
      </c>
      <c r="AK25" s="15">
        <f t="shared" si="14"/>
        <v>0</v>
      </c>
      <c r="AL25" s="15">
        <f t="shared" si="14"/>
        <v>510</v>
      </c>
      <c r="AM25" s="15"/>
      <c r="AN25" s="258">
        <f t="shared" si="14"/>
        <v>20</v>
      </c>
      <c r="AO25" s="15">
        <f t="shared" si="14"/>
        <v>510</v>
      </c>
      <c r="AP25" s="258">
        <f t="shared" si="14"/>
        <v>20</v>
      </c>
      <c r="AQ25" s="16"/>
    </row>
    <row r="26" spans="1:43" ht="15" customHeight="1" thickBot="1" x14ac:dyDescent="0.25">
      <c r="A26" s="37"/>
      <c r="B26" s="418" t="s">
        <v>113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20"/>
      <c r="AQ26" s="16"/>
    </row>
    <row r="27" spans="1:43" s="17" customFormat="1" ht="15" customHeight="1" x14ac:dyDescent="0.2">
      <c r="A27" s="37"/>
      <c r="B27" s="12">
        <v>5</v>
      </c>
      <c r="C27" s="27" t="s">
        <v>43</v>
      </c>
      <c r="D27" s="87" t="s">
        <v>171</v>
      </c>
      <c r="E27" s="272">
        <v>15</v>
      </c>
      <c r="F27" s="32"/>
      <c r="G27" s="8">
        <v>15</v>
      </c>
      <c r="H27" s="8"/>
      <c r="I27" s="32"/>
      <c r="J27" s="8"/>
      <c r="K27" s="8"/>
      <c r="L27" s="8"/>
      <c r="M27" s="8"/>
      <c r="N27" s="8"/>
      <c r="O27" s="8"/>
      <c r="P27" s="8"/>
      <c r="Q27" s="8"/>
      <c r="R27" s="124">
        <v>20</v>
      </c>
      <c r="S27" s="8">
        <f t="shared" ref="S27:S31" si="15">SUM(E27:P27)</f>
        <v>30</v>
      </c>
      <c r="T27" s="8">
        <f t="shared" ref="T27:T31" si="16">SUM(E27:R27)</f>
        <v>50</v>
      </c>
      <c r="U27" s="226" t="s">
        <v>27</v>
      </c>
      <c r="V27" s="164">
        <f t="shared" ref="V27:V31" si="17">IF(T27=0,0,IF(T27&lt;25,0.5,TRUNC(T27/25)))</f>
        <v>2</v>
      </c>
      <c r="W27" s="18"/>
      <c r="X27" s="10"/>
      <c r="Y27" s="127"/>
      <c r="Z27" s="10"/>
      <c r="AA27" s="10"/>
      <c r="AB27" s="10"/>
      <c r="AC27" s="10"/>
      <c r="AD27" s="10"/>
      <c r="AE27" s="9"/>
      <c r="AF27" s="9"/>
      <c r="AG27" s="9"/>
      <c r="AH27" s="9"/>
      <c r="AI27" s="9"/>
      <c r="AJ27" s="127"/>
      <c r="AK27" s="8"/>
      <c r="AL27" s="4"/>
      <c r="AM27" s="19"/>
      <c r="AN27" s="157"/>
      <c r="AO27" s="158">
        <f t="shared" si="6"/>
        <v>50</v>
      </c>
      <c r="AP27" s="270">
        <f t="shared" si="7"/>
        <v>2</v>
      </c>
      <c r="AQ27" s="16"/>
    </row>
    <row r="28" spans="1:43" s="17" customFormat="1" ht="15" customHeight="1" x14ac:dyDescent="0.2">
      <c r="A28" s="37"/>
      <c r="B28" s="12">
        <v>6</v>
      </c>
      <c r="C28" s="27" t="s">
        <v>43</v>
      </c>
      <c r="D28" s="87" t="s">
        <v>172</v>
      </c>
      <c r="E28" s="272">
        <v>15</v>
      </c>
      <c r="F28" s="32"/>
      <c r="G28" s="8">
        <v>15</v>
      </c>
      <c r="H28" s="8"/>
      <c r="I28" s="32"/>
      <c r="J28" s="8"/>
      <c r="K28" s="8"/>
      <c r="L28" s="8"/>
      <c r="M28" s="8"/>
      <c r="N28" s="8"/>
      <c r="O28" s="8"/>
      <c r="P28" s="8"/>
      <c r="Q28" s="8"/>
      <c r="R28" s="124">
        <v>20</v>
      </c>
      <c r="S28" s="8">
        <f t="shared" ref="S28" si="18">SUM(E28:P28)</f>
        <v>30</v>
      </c>
      <c r="T28" s="8">
        <f t="shared" ref="T28" si="19">SUM(E28:R28)</f>
        <v>50</v>
      </c>
      <c r="U28" s="226" t="s">
        <v>27</v>
      </c>
      <c r="V28" s="164">
        <f t="shared" ref="V28" si="20">IF(T28=0,0,IF(T28&lt;25,0.5,TRUNC(T28/25)))</f>
        <v>2</v>
      </c>
      <c r="W28" s="18"/>
      <c r="X28" s="10"/>
      <c r="Y28" s="127"/>
      <c r="Z28" s="10"/>
      <c r="AA28" s="10"/>
      <c r="AB28" s="10"/>
      <c r="AC28" s="10"/>
      <c r="AD28" s="10"/>
      <c r="AE28" s="9"/>
      <c r="AF28" s="9"/>
      <c r="AG28" s="9"/>
      <c r="AH28" s="9"/>
      <c r="AI28" s="9"/>
      <c r="AJ28" s="127"/>
      <c r="AK28" s="8"/>
      <c r="AL28" s="4"/>
      <c r="AM28" s="19"/>
      <c r="AN28" s="157"/>
      <c r="AO28" s="158">
        <f t="shared" ref="AO28" si="21">T28+AL28</f>
        <v>50</v>
      </c>
      <c r="AP28" s="270">
        <f t="shared" ref="AP28" si="22">V28+AN28</f>
        <v>2</v>
      </c>
      <c r="AQ28" s="16"/>
    </row>
    <row r="29" spans="1:43" s="17" customFormat="1" ht="15" customHeight="1" x14ac:dyDescent="0.2">
      <c r="A29" s="37"/>
      <c r="B29" s="12">
        <v>7</v>
      </c>
      <c r="C29" s="27" t="s">
        <v>43</v>
      </c>
      <c r="D29" s="87" t="s">
        <v>173</v>
      </c>
      <c r="E29" s="272">
        <v>15</v>
      </c>
      <c r="F29" s="32"/>
      <c r="G29" s="8">
        <v>15</v>
      </c>
      <c r="H29" s="8"/>
      <c r="I29" s="32"/>
      <c r="J29" s="8"/>
      <c r="K29" s="8"/>
      <c r="L29" s="8"/>
      <c r="M29" s="8"/>
      <c r="N29" s="8"/>
      <c r="O29" s="8"/>
      <c r="P29" s="8"/>
      <c r="Q29" s="8"/>
      <c r="R29" s="124">
        <v>20</v>
      </c>
      <c r="S29" s="8">
        <f t="shared" si="15"/>
        <v>30</v>
      </c>
      <c r="T29" s="8">
        <f t="shared" si="16"/>
        <v>50</v>
      </c>
      <c r="U29" s="226" t="s">
        <v>27</v>
      </c>
      <c r="V29" s="164">
        <f t="shared" si="17"/>
        <v>2</v>
      </c>
      <c r="W29" s="18"/>
      <c r="X29" s="10"/>
      <c r="Y29" s="127"/>
      <c r="Z29" s="10"/>
      <c r="AA29" s="10"/>
      <c r="AB29" s="10"/>
      <c r="AC29" s="10"/>
      <c r="AD29" s="10"/>
      <c r="AE29" s="9"/>
      <c r="AF29" s="9"/>
      <c r="AG29" s="9"/>
      <c r="AH29" s="9"/>
      <c r="AI29" s="9"/>
      <c r="AJ29" s="127"/>
      <c r="AK29" s="8"/>
      <c r="AL29" s="4"/>
      <c r="AM29" s="19"/>
      <c r="AN29" s="157"/>
      <c r="AO29" s="158">
        <f t="shared" si="6"/>
        <v>50</v>
      </c>
      <c r="AP29" s="270">
        <f t="shared" si="7"/>
        <v>2</v>
      </c>
      <c r="AQ29" s="16"/>
    </row>
    <row r="30" spans="1:43" s="17" customFormat="1" ht="15" customHeight="1" x14ac:dyDescent="0.2">
      <c r="A30" s="37"/>
      <c r="B30" s="12">
        <v>8</v>
      </c>
      <c r="C30" s="27" t="s">
        <v>43</v>
      </c>
      <c r="D30" s="87" t="s">
        <v>242</v>
      </c>
      <c r="E30" s="272">
        <v>15</v>
      </c>
      <c r="F30" s="32"/>
      <c r="G30" s="8">
        <v>15</v>
      </c>
      <c r="H30" s="8"/>
      <c r="I30" s="32"/>
      <c r="J30" s="8"/>
      <c r="K30" s="8"/>
      <c r="L30" s="8"/>
      <c r="M30" s="8"/>
      <c r="N30" s="8"/>
      <c r="O30" s="8"/>
      <c r="P30" s="8"/>
      <c r="Q30" s="8"/>
      <c r="R30" s="124">
        <v>20</v>
      </c>
      <c r="S30" s="8">
        <f t="shared" ref="S30" si="23">SUM(E30:P30)</f>
        <v>30</v>
      </c>
      <c r="T30" s="8">
        <f t="shared" ref="T30" si="24">SUM(E30:R30)</f>
        <v>50</v>
      </c>
      <c r="U30" s="226" t="s">
        <v>27</v>
      </c>
      <c r="V30" s="164">
        <f t="shared" ref="V30" si="25">IF(T30=0,0,IF(T30&lt;25,0.5,TRUNC(T30/25)))</f>
        <v>2</v>
      </c>
      <c r="W30" s="18"/>
      <c r="X30" s="10"/>
      <c r="Y30" s="127"/>
      <c r="Z30" s="10"/>
      <c r="AA30" s="10"/>
      <c r="AB30" s="10"/>
      <c r="AC30" s="10"/>
      <c r="AD30" s="10"/>
      <c r="AE30" s="9"/>
      <c r="AF30" s="9"/>
      <c r="AG30" s="9"/>
      <c r="AH30" s="9"/>
      <c r="AI30" s="9"/>
      <c r="AJ30" s="127"/>
      <c r="AK30" s="8"/>
      <c r="AL30" s="4"/>
      <c r="AM30" s="19"/>
      <c r="AN30" s="157"/>
      <c r="AO30" s="158">
        <f t="shared" ref="AO30" si="26">T30+AL30</f>
        <v>50</v>
      </c>
      <c r="AP30" s="270">
        <f t="shared" ref="AP30" si="27">V30+AN30</f>
        <v>2</v>
      </c>
      <c r="AQ30" s="16"/>
    </row>
    <row r="31" spans="1:43" s="17" customFormat="1" ht="15" customHeight="1" thickBot="1" x14ac:dyDescent="0.25">
      <c r="A31" s="37"/>
      <c r="B31" s="12">
        <v>9</v>
      </c>
      <c r="C31" s="27" t="s">
        <v>43</v>
      </c>
      <c r="D31" s="87" t="s">
        <v>243</v>
      </c>
      <c r="E31" s="272">
        <v>15</v>
      </c>
      <c r="F31" s="32"/>
      <c r="G31" s="8">
        <v>15</v>
      </c>
      <c r="H31" s="8"/>
      <c r="I31" s="32"/>
      <c r="J31" s="8"/>
      <c r="K31" s="8"/>
      <c r="L31" s="8"/>
      <c r="M31" s="8"/>
      <c r="N31" s="8"/>
      <c r="O31" s="8"/>
      <c r="P31" s="8"/>
      <c r="Q31" s="8"/>
      <c r="R31" s="124">
        <v>20</v>
      </c>
      <c r="S31" s="8">
        <f t="shared" si="15"/>
        <v>30</v>
      </c>
      <c r="T31" s="8">
        <f t="shared" si="16"/>
        <v>50</v>
      </c>
      <c r="U31" s="226" t="s">
        <v>27</v>
      </c>
      <c r="V31" s="164">
        <f t="shared" si="17"/>
        <v>2</v>
      </c>
      <c r="W31" s="18"/>
      <c r="X31" s="10"/>
      <c r="Y31" s="127"/>
      <c r="Z31" s="10"/>
      <c r="AA31" s="10"/>
      <c r="AB31" s="10"/>
      <c r="AC31" s="10"/>
      <c r="AD31" s="10"/>
      <c r="AE31" s="9"/>
      <c r="AF31" s="9"/>
      <c r="AG31" s="9"/>
      <c r="AH31" s="9"/>
      <c r="AI31" s="9"/>
      <c r="AJ31" s="127"/>
      <c r="AK31" s="8"/>
      <c r="AL31" s="4"/>
      <c r="AM31" s="19"/>
      <c r="AN31" s="157"/>
      <c r="AO31" s="158">
        <f t="shared" si="6"/>
        <v>50</v>
      </c>
      <c r="AP31" s="270">
        <f t="shared" si="7"/>
        <v>2</v>
      </c>
      <c r="AQ31" s="16"/>
    </row>
    <row r="32" spans="1:43" s="17" customFormat="1" ht="15" customHeight="1" thickBot="1" x14ac:dyDescent="0.25">
      <c r="A32" s="37"/>
      <c r="B32" s="415" t="s">
        <v>53</v>
      </c>
      <c r="C32" s="416"/>
      <c r="D32" s="416"/>
      <c r="E32" s="15">
        <f t="shared" ref="E32:T32" si="28">SUM(E27:E31)</f>
        <v>75</v>
      </c>
      <c r="F32" s="15">
        <f t="shared" si="28"/>
        <v>0</v>
      </c>
      <c r="G32" s="15">
        <f t="shared" si="28"/>
        <v>75</v>
      </c>
      <c r="H32" s="15">
        <f t="shared" si="28"/>
        <v>0</v>
      </c>
      <c r="I32" s="15">
        <f t="shared" si="28"/>
        <v>0</v>
      </c>
      <c r="J32" s="15">
        <f t="shared" si="28"/>
        <v>0</v>
      </c>
      <c r="K32" s="15">
        <f t="shared" si="28"/>
        <v>0</v>
      </c>
      <c r="L32" s="15">
        <f t="shared" si="28"/>
        <v>0</v>
      </c>
      <c r="M32" s="15">
        <f t="shared" si="28"/>
        <v>0</v>
      </c>
      <c r="N32" s="15">
        <f t="shared" si="28"/>
        <v>0</v>
      </c>
      <c r="O32" s="15">
        <f t="shared" si="28"/>
        <v>0</v>
      </c>
      <c r="P32" s="15">
        <f t="shared" si="28"/>
        <v>0</v>
      </c>
      <c r="Q32" s="15">
        <f t="shared" si="28"/>
        <v>0</v>
      </c>
      <c r="R32" s="15">
        <f t="shared" si="28"/>
        <v>100</v>
      </c>
      <c r="S32" s="15">
        <f t="shared" si="28"/>
        <v>150</v>
      </c>
      <c r="T32" s="15">
        <f t="shared" si="28"/>
        <v>250</v>
      </c>
      <c r="U32" s="15"/>
      <c r="V32" s="258">
        <f t="shared" ref="V32:AL32" si="29">SUM(V27:V31)</f>
        <v>10</v>
      </c>
      <c r="W32" s="15">
        <f t="shared" si="29"/>
        <v>0</v>
      </c>
      <c r="X32" s="15">
        <f t="shared" si="29"/>
        <v>0</v>
      </c>
      <c r="Y32" s="15">
        <f t="shared" si="29"/>
        <v>0</v>
      </c>
      <c r="Z32" s="15">
        <f t="shared" si="29"/>
        <v>0</v>
      </c>
      <c r="AA32" s="15">
        <f t="shared" si="29"/>
        <v>0</v>
      </c>
      <c r="AB32" s="15">
        <f t="shared" si="29"/>
        <v>0</v>
      </c>
      <c r="AC32" s="15">
        <f t="shared" si="29"/>
        <v>0</v>
      </c>
      <c r="AD32" s="15">
        <f t="shared" si="29"/>
        <v>0</v>
      </c>
      <c r="AE32" s="15">
        <f t="shared" si="29"/>
        <v>0</v>
      </c>
      <c r="AF32" s="15">
        <f t="shared" si="29"/>
        <v>0</v>
      </c>
      <c r="AG32" s="15">
        <f t="shared" si="29"/>
        <v>0</v>
      </c>
      <c r="AH32" s="15">
        <f t="shared" si="29"/>
        <v>0</v>
      </c>
      <c r="AI32" s="15">
        <f t="shared" si="29"/>
        <v>0</v>
      </c>
      <c r="AJ32" s="15">
        <f t="shared" si="29"/>
        <v>0</v>
      </c>
      <c r="AK32" s="15">
        <f t="shared" si="29"/>
        <v>0</v>
      </c>
      <c r="AL32" s="15">
        <f t="shared" si="29"/>
        <v>0</v>
      </c>
      <c r="AM32" s="15"/>
      <c r="AN32" s="258">
        <f>SUM(AN27:AN31)</f>
        <v>0</v>
      </c>
      <c r="AO32" s="15">
        <f>SUM(AO27:AO31)</f>
        <v>250</v>
      </c>
      <c r="AP32" s="258">
        <f>SUM(AP27:AP31)</f>
        <v>10</v>
      </c>
      <c r="AQ32" s="16"/>
    </row>
    <row r="33" spans="1:43" ht="15" customHeight="1" thickBot="1" x14ac:dyDescent="0.25">
      <c r="A33" s="37"/>
      <c r="B33" s="415" t="s">
        <v>53</v>
      </c>
      <c r="C33" s="416"/>
      <c r="D33" s="421"/>
      <c r="E33" s="15">
        <f t="shared" ref="E33:T33" si="30">E22+E25+E32</f>
        <v>75</v>
      </c>
      <c r="F33" s="15">
        <f t="shared" si="30"/>
        <v>10</v>
      </c>
      <c r="G33" s="15">
        <f t="shared" si="30"/>
        <v>75</v>
      </c>
      <c r="H33" s="15">
        <f t="shared" si="30"/>
        <v>0</v>
      </c>
      <c r="I33" s="15">
        <f t="shared" si="30"/>
        <v>0</v>
      </c>
      <c r="J33" s="15">
        <f t="shared" si="30"/>
        <v>0</v>
      </c>
      <c r="K33" s="15">
        <f t="shared" si="30"/>
        <v>0</v>
      </c>
      <c r="L33" s="15">
        <f t="shared" si="30"/>
        <v>0</v>
      </c>
      <c r="M33" s="15">
        <f t="shared" si="30"/>
        <v>0</v>
      </c>
      <c r="N33" s="15">
        <f t="shared" si="30"/>
        <v>0</v>
      </c>
      <c r="O33" s="15">
        <f t="shared" si="30"/>
        <v>0</v>
      </c>
      <c r="P33" s="15">
        <f t="shared" si="30"/>
        <v>0</v>
      </c>
      <c r="Q33" s="15">
        <f t="shared" si="30"/>
        <v>0</v>
      </c>
      <c r="R33" s="15">
        <f t="shared" si="30"/>
        <v>340</v>
      </c>
      <c r="S33" s="15">
        <f t="shared" si="30"/>
        <v>160</v>
      </c>
      <c r="T33" s="15">
        <f t="shared" si="30"/>
        <v>500</v>
      </c>
      <c r="U33" s="15"/>
      <c r="V33" s="258">
        <f t="shared" ref="V33:AL33" si="31">V22+V25+V32</f>
        <v>20</v>
      </c>
      <c r="W33" s="15">
        <f t="shared" si="31"/>
        <v>0</v>
      </c>
      <c r="X33" s="15">
        <f t="shared" si="31"/>
        <v>10</v>
      </c>
      <c r="Y33" s="15">
        <f t="shared" si="31"/>
        <v>0</v>
      </c>
      <c r="Z33" s="15">
        <f t="shared" si="31"/>
        <v>0</v>
      </c>
      <c r="AA33" s="15">
        <f t="shared" si="31"/>
        <v>0</v>
      </c>
      <c r="AB33" s="15">
        <f t="shared" si="31"/>
        <v>0</v>
      </c>
      <c r="AC33" s="15">
        <f t="shared" si="31"/>
        <v>0</v>
      </c>
      <c r="AD33" s="15">
        <f t="shared" si="31"/>
        <v>0</v>
      </c>
      <c r="AE33" s="15">
        <f t="shared" si="31"/>
        <v>0</v>
      </c>
      <c r="AF33" s="15">
        <f t="shared" si="31"/>
        <v>0</v>
      </c>
      <c r="AG33" s="15">
        <f t="shared" si="31"/>
        <v>0</v>
      </c>
      <c r="AH33" s="15">
        <f t="shared" si="31"/>
        <v>0</v>
      </c>
      <c r="AI33" s="15">
        <f t="shared" si="31"/>
        <v>510</v>
      </c>
      <c r="AJ33" s="15">
        <f t="shared" si="31"/>
        <v>140</v>
      </c>
      <c r="AK33" s="15">
        <f t="shared" si="31"/>
        <v>10</v>
      </c>
      <c r="AL33" s="15">
        <f t="shared" si="31"/>
        <v>660</v>
      </c>
      <c r="AM33" s="15"/>
      <c r="AN33" s="258">
        <f>AN22+AN25+AN32</f>
        <v>26</v>
      </c>
      <c r="AO33" s="15">
        <f>AO22+AO25+AO32</f>
        <v>1160</v>
      </c>
      <c r="AP33" s="258">
        <f>AP22+AP25+AP32</f>
        <v>46</v>
      </c>
      <c r="AQ33" s="16"/>
    </row>
    <row r="35" spans="1:43" x14ac:dyDescent="0.2">
      <c r="B35" s="50" t="s">
        <v>192</v>
      </c>
      <c r="AK35" s="130"/>
    </row>
    <row r="36" spans="1:43" x14ac:dyDescent="0.2">
      <c r="B36" s="49"/>
    </row>
    <row r="37" spans="1:43" x14ac:dyDescent="0.2">
      <c r="B37" s="49"/>
    </row>
    <row r="40" spans="1:43" ht="14.25" x14ac:dyDescent="0.2">
      <c r="O40" s="160"/>
    </row>
    <row r="41" spans="1:43" x14ac:dyDescent="0.2">
      <c r="D41" s="131" t="s">
        <v>193</v>
      </c>
      <c r="P41" t="s">
        <v>193</v>
      </c>
      <c r="AG41" s="422" t="s">
        <v>193</v>
      </c>
      <c r="AH41" s="428"/>
      <c r="AI41" s="428"/>
      <c r="AJ41" s="428"/>
      <c r="AK41" s="428"/>
      <c r="AL41" s="428"/>
      <c r="AM41" s="428"/>
    </row>
    <row r="42" spans="1:43" x14ac:dyDescent="0.2">
      <c r="D42" s="161" t="s">
        <v>194</v>
      </c>
      <c r="N42" s="131"/>
      <c r="P42" s="428" t="s">
        <v>195</v>
      </c>
      <c r="Q42" s="428"/>
      <c r="R42" s="428"/>
      <c r="S42" s="428"/>
      <c r="T42" s="428"/>
      <c r="U42" s="428"/>
      <c r="V42" s="428"/>
      <c r="AG42" s="428" t="s">
        <v>196</v>
      </c>
      <c r="AH42" s="428"/>
      <c r="AI42" s="428"/>
      <c r="AJ42" s="428"/>
      <c r="AK42" s="428"/>
      <c r="AL42" s="428"/>
      <c r="AM42" s="428"/>
    </row>
  </sheetData>
  <mergeCells count="20">
    <mergeCell ref="AI2:AM2"/>
    <mergeCell ref="AI4:AM4"/>
    <mergeCell ref="B18:AP18"/>
    <mergeCell ref="B33:D33"/>
    <mergeCell ref="AG41:AM41"/>
    <mergeCell ref="B6:AP6"/>
    <mergeCell ref="B16:B17"/>
    <mergeCell ref="C16:C17"/>
    <mergeCell ref="D16:D17"/>
    <mergeCell ref="E16:V16"/>
    <mergeCell ref="W16:AN16"/>
    <mergeCell ref="AO16:AO17"/>
    <mergeCell ref="AP16:AP17"/>
    <mergeCell ref="P42:V42"/>
    <mergeCell ref="AG42:AM42"/>
    <mergeCell ref="B23:AP23"/>
    <mergeCell ref="B26:AP26"/>
    <mergeCell ref="B22:D22"/>
    <mergeCell ref="B25:D25"/>
    <mergeCell ref="B32:D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activeCell="C19" sqref="C19"/>
    </sheetView>
  </sheetViews>
  <sheetFormatPr defaultColWidth="8.85546875" defaultRowHeight="12.75" x14ac:dyDescent="0.2"/>
  <cols>
    <col min="1" max="2" width="8.85546875" style="16"/>
    <col min="3" max="3" width="68.85546875" style="16" customWidth="1"/>
    <col min="4" max="16384" width="8.85546875" style="16"/>
  </cols>
  <sheetData>
    <row r="1" spans="1:23" ht="15" thickBot="1" x14ac:dyDescent="0.25">
      <c r="A1" s="375" t="s">
        <v>22</v>
      </c>
      <c r="B1" s="409" t="s">
        <v>41</v>
      </c>
      <c r="C1" s="377" t="s">
        <v>3</v>
      </c>
      <c r="D1" s="379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1"/>
      <c r="V1" s="397" t="s">
        <v>5</v>
      </c>
      <c r="W1" s="407" t="s">
        <v>6</v>
      </c>
    </row>
    <row r="2" spans="1:23" ht="230.25" thickBot="1" x14ac:dyDescent="0.25">
      <c r="A2" s="376"/>
      <c r="B2" s="410"/>
      <c r="C2" s="378"/>
      <c r="D2" s="5" t="s">
        <v>7</v>
      </c>
      <c r="E2" s="6" t="s">
        <v>8</v>
      </c>
      <c r="F2" s="7" t="s">
        <v>38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29" t="s">
        <v>44</v>
      </c>
      <c r="O2" s="7" t="s">
        <v>18</v>
      </c>
      <c r="P2" s="7" t="s">
        <v>16</v>
      </c>
      <c r="Q2" s="7" t="s">
        <v>0</v>
      </c>
      <c r="R2" s="7" t="s">
        <v>17</v>
      </c>
      <c r="S2" s="7" t="s">
        <v>4</v>
      </c>
      <c r="T2" s="7" t="s">
        <v>1</v>
      </c>
      <c r="U2" s="22" t="s">
        <v>2</v>
      </c>
      <c r="V2" s="398"/>
      <c r="W2" s="408"/>
    </row>
    <row r="3" spans="1:23" ht="15.75" thickBot="1" x14ac:dyDescent="0.25">
      <c r="A3" s="402" t="s">
        <v>113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4"/>
    </row>
    <row r="4" spans="1:23" ht="13.5" thickBot="1" x14ac:dyDescent="0.25">
      <c r="A4" s="12">
        <v>1</v>
      </c>
      <c r="B4" s="27" t="s">
        <v>43</v>
      </c>
      <c r="C4" s="348" t="s">
        <v>245</v>
      </c>
      <c r="D4" s="31">
        <v>15</v>
      </c>
      <c r="E4" s="32"/>
      <c r="F4" s="8">
        <v>15</v>
      </c>
      <c r="G4" s="8"/>
      <c r="H4" s="32"/>
      <c r="I4" s="8"/>
      <c r="J4" s="8"/>
      <c r="K4" s="8"/>
      <c r="L4" s="8"/>
      <c r="M4" s="8"/>
      <c r="N4" s="8"/>
      <c r="O4" s="8"/>
      <c r="P4" s="8"/>
      <c r="Q4" s="4">
        <v>20</v>
      </c>
      <c r="R4" s="8">
        <f t="shared" ref="R4:R10" si="0">SUM(D4:O4)</f>
        <v>30</v>
      </c>
      <c r="S4" s="8">
        <v>50</v>
      </c>
      <c r="T4" s="21" t="s">
        <v>27</v>
      </c>
      <c r="U4" s="70">
        <f t="shared" ref="U4:U15" si="1">IF(S4=0,0,IF(S4&lt;25,0.5,TRUNC(S4/25)))+IF(T4="E",1,0)</f>
        <v>2</v>
      </c>
      <c r="V4" s="11">
        <f t="shared" ref="V4:V15" si="2">S4</f>
        <v>50</v>
      </c>
      <c r="W4" s="68">
        <f t="shared" ref="W4:W15" si="3">U4</f>
        <v>2</v>
      </c>
    </row>
    <row r="5" spans="1:23" ht="13.5" thickBot="1" x14ac:dyDescent="0.25">
      <c r="A5" s="35">
        <v>2</v>
      </c>
      <c r="B5" s="27" t="s">
        <v>43</v>
      </c>
      <c r="C5" s="349" t="s">
        <v>249</v>
      </c>
      <c r="D5" s="31">
        <v>15</v>
      </c>
      <c r="E5" s="32"/>
      <c r="F5" s="8">
        <v>15</v>
      </c>
      <c r="G5" s="8"/>
      <c r="H5" s="32"/>
      <c r="I5" s="8"/>
      <c r="J5" s="8"/>
      <c r="K5" s="8"/>
      <c r="L5" s="8"/>
      <c r="M5" s="8"/>
      <c r="N5" s="8"/>
      <c r="O5" s="8"/>
      <c r="P5" s="8"/>
      <c r="Q5" s="4">
        <v>20</v>
      </c>
      <c r="R5" s="8">
        <f t="shared" si="0"/>
        <v>30</v>
      </c>
      <c r="S5" s="8">
        <v>50</v>
      </c>
      <c r="T5" s="21" t="s">
        <v>27</v>
      </c>
      <c r="U5" s="70">
        <f t="shared" si="1"/>
        <v>2</v>
      </c>
      <c r="V5" s="11">
        <f t="shared" si="2"/>
        <v>50</v>
      </c>
      <c r="W5" s="68">
        <f t="shared" si="3"/>
        <v>2</v>
      </c>
    </row>
    <row r="6" spans="1:23" ht="13.5" thickBot="1" x14ac:dyDescent="0.25">
      <c r="A6" s="36">
        <v>3</v>
      </c>
      <c r="B6" s="27" t="s">
        <v>43</v>
      </c>
      <c r="C6" s="349" t="s">
        <v>235</v>
      </c>
      <c r="D6" s="31">
        <v>15</v>
      </c>
      <c r="E6" s="32"/>
      <c r="F6" s="8">
        <v>15</v>
      </c>
      <c r="G6" s="8"/>
      <c r="H6" s="32"/>
      <c r="I6" s="8"/>
      <c r="J6" s="8"/>
      <c r="K6" s="8"/>
      <c r="L6" s="8"/>
      <c r="M6" s="8"/>
      <c r="N6" s="8"/>
      <c r="O6" s="8"/>
      <c r="P6" s="8"/>
      <c r="Q6" s="4">
        <v>20</v>
      </c>
      <c r="R6" s="8">
        <f t="shared" si="0"/>
        <v>30</v>
      </c>
      <c r="S6" s="8">
        <v>50</v>
      </c>
      <c r="T6" s="21" t="s">
        <v>27</v>
      </c>
      <c r="U6" s="70">
        <f t="shared" si="1"/>
        <v>2</v>
      </c>
      <c r="V6" s="11">
        <f t="shared" si="2"/>
        <v>50</v>
      </c>
      <c r="W6" s="68">
        <f t="shared" si="3"/>
        <v>2</v>
      </c>
    </row>
    <row r="7" spans="1:23" ht="13.5" thickBot="1" x14ac:dyDescent="0.25">
      <c r="A7" s="35">
        <v>4</v>
      </c>
      <c r="B7" s="27" t="s">
        <v>43</v>
      </c>
      <c r="C7" s="349" t="s">
        <v>236</v>
      </c>
      <c r="D7" s="31">
        <v>15</v>
      </c>
      <c r="E7" s="32"/>
      <c r="F7" s="8">
        <v>15</v>
      </c>
      <c r="G7" s="8"/>
      <c r="H7" s="32"/>
      <c r="I7" s="8"/>
      <c r="J7" s="8"/>
      <c r="K7" s="8"/>
      <c r="L7" s="8"/>
      <c r="M7" s="8"/>
      <c r="N7" s="8"/>
      <c r="O7" s="8"/>
      <c r="P7" s="8"/>
      <c r="Q7" s="4">
        <v>20</v>
      </c>
      <c r="R7" s="8">
        <f t="shared" si="0"/>
        <v>30</v>
      </c>
      <c r="S7" s="8">
        <v>50</v>
      </c>
      <c r="T7" s="21" t="s">
        <v>27</v>
      </c>
      <c r="U7" s="70">
        <f t="shared" si="1"/>
        <v>2</v>
      </c>
      <c r="V7" s="11">
        <f t="shared" si="2"/>
        <v>50</v>
      </c>
      <c r="W7" s="68">
        <f t="shared" si="3"/>
        <v>2</v>
      </c>
    </row>
    <row r="8" spans="1:23" ht="13.5" thickBot="1" x14ac:dyDescent="0.25">
      <c r="A8" s="36">
        <v>5</v>
      </c>
      <c r="B8" s="27" t="s">
        <v>43</v>
      </c>
      <c r="C8" s="349" t="s">
        <v>237</v>
      </c>
      <c r="D8" s="31">
        <v>15</v>
      </c>
      <c r="E8" s="32"/>
      <c r="F8" s="8">
        <v>15</v>
      </c>
      <c r="G8" s="8"/>
      <c r="H8" s="32"/>
      <c r="I8" s="8"/>
      <c r="J8" s="8"/>
      <c r="K8" s="8"/>
      <c r="L8" s="8"/>
      <c r="M8" s="8"/>
      <c r="N8" s="8"/>
      <c r="O8" s="8"/>
      <c r="P8" s="8"/>
      <c r="Q8" s="4">
        <v>20</v>
      </c>
      <c r="R8" s="8">
        <f t="shared" si="0"/>
        <v>30</v>
      </c>
      <c r="S8" s="8">
        <v>50</v>
      </c>
      <c r="T8" s="21" t="s">
        <v>27</v>
      </c>
      <c r="U8" s="70">
        <f t="shared" si="1"/>
        <v>2</v>
      </c>
      <c r="V8" s="11">
        <f t="shared" si="2"/>
        <v>50</v>
      </c>
      <c r="W8" s="68">
        <f t="shared" si="3"/>
        <v>2</v>
      </c>
    </row>
    <row r="9" spans="1:23" ht="13.5" thickBot="1" x14ac:dyDescent="0.25">
      <c r="A9" s="35">
        <v>6</v>
      </c>
      <c r="B9" s="27" t="s">
        <v>43</v>
      </c>
      <c r="C9" s="350" t="s">
        <v>250</v>
      </c>
      <c r="D9" s="31">
        <v>15</v>
      </c>
      <c r="E9" s="32"/>
      <c r="F9" s="8">
        <v>15</v>
      </c>
      <c r="G9" s="8"/>
      <c r="H9" s="32"/>
      <c r="I9" s="8"/>
      <c r="J9" s="8"/>
      <c r="K9" s="8"/>
      <c r="L9" s="8"/>
      <c r="M9" s="8"/>
      <c r="N9" s="8"/>
      <c r="O9" s="8"/>
      <c r="P9" s="8"/>
      <c r="Q9" s="4">
        <v>20</v>
      </c>
      <c r="R9" s="8">
        <f t="shared" si="0"/>
        <v>30</v>
      </c>
      <c r="S9" s="8">
        <v>50</v>
      </c>
      <c r="T9" s="21" t="s">
        <v>27</v>
      </c>
      <c r="U9" s="70">
        <f t="shared" si="1"/>
        <v>2</v>
      </c>
      <c r="V9" s="11">
        <f t="shared" si="2"/>
        <v>50</v>
      </c>
      <c r="W9" s="68">
        <f t="shared" si="3"/>
        <v>2</v>
      </c>
    </row>
    <row r="10" spans="1:23" ht="13.5" thickBot="1" x14ac:dyDescent="0.25">
      <c r="A10" s="36">
        <v>7</v>
      </c>
      <c r="B10" s="27" t="s">
        <v>43</v>
      </c>
      <c r="C10" s="350" t="s">
        <v>238</v>
      </c>
      <c r="D10" s="31">
        <v>15</v>
      </c>
      <c r="E10" s="32"/>
      <c r="F10" s="8">
        <v>15</v>
      </c>
      <c r="G10" s="8"/>
      <c r="H10" s="32"/>
      <c r="I10" s="8"/>
      <c r="J10" s="8"/>
      <c r="K10" s="8"/>
      <c r="L10" s="8"/>
      <c r="M10" s="8"/>
      <c r="N10" s="8"/>
      <c r="O10" s="8"/>
      <c r="P10" s="8"/>
      <c r="Q10" s="4">
        <v>20</v>
      </c>
      <c r="R10" s="8">
        <f t="shared" si="0"/>
        <v>30</v>
      </c>
      <c r="S10" s="8">
        <v>50</v>
      </c>
      <c r="T10" s="21" t="s">
        <v>27</v>
      </c>
      <c r="U10" s="70">
        <f t="shared" si="1"/>
        <v>2</v>
      </c>
      <c r="V10" s="11">
        <f t="shared" si="2"/>
        <v>50</v>
      </c>
      <c r="W10" s="68">
        <f t="shared" si="3"/>
        <v>2</v>
      </c>
    </row>
    <row r="11" spans="1:23" ht="13.5" thickBot="1" x14ac:dyDescent="0.25">
      <c r="A11" s="35">
        <v>8</v>
      </c>
      <c r="B11" s="27" t="s">
        <v>43</v>
      </c>
      <c r="C11" s="349" t="s">
        <v>251</v>
      </c>
      <c r="D11" s="31">
        <v>15</v>
      </c>
      <c r="E11" s="32"/>
      <c r="F11" s="8">
        <v>15</v>
      </c>
      <c r="G11" s="8"/>
      <c r="H11" s="32"/>
      <c r="I11" s="8"/>
      <c r="J11" s="8"/>
      <c r="K11" s="8"/>
      <c r="L11" s="8"/>
      <c r="M11" s="8"/>
      <c r="N11" s="8"/>
      <c r="O11" s="8"/>
      <c r="P11" s="8"/>
      <c r="Q11" s="4">
        <v>20</v>
      </c>
      <c r="R11" s="8">
        <f t="shared" ref="R11:R15" si="4">SUM(D11:O11)</f>
        <v>30</v>
      </c>
      <c r="S11" s="8">
        <v>50</v>
      </c>
      <c r="T11" s="21" t="s">
        <v>27</v>
      </c>
      <c r="U11" s="70">
        <f t="shared" si="1"/>
        <v>2</v>
      </c>
      <c r="V11" s="11">
        <f t="shared" si="2"/>
        <v>50</v>
      </c>
      <c r="W11" s="68">
        <f t="shared" si="3"/>
        <v>2</v>
      </c>
    </row>
    <row r="12" spans="1:23" ht="13.5" thickBot="1" x14ac:dyDescent="0.25">
      <c r="A12" s="36">
        <v>9</v>
      </c>
      <c r="B12" s="27" t="s">
        <v>43</v>
      </c>
      <c r="C12" s="349" t="s">
        <v>239</v>
      </c>
      <c r="D12" s="31">
        <v>15</v>
      </c>
      <c r="E12" s="32"/>
      <c r="F12" s="8">
        <v>15</v>
      </c>
      <c r="G12" s="8"/>
      <c r="H12" s="32"/>
      <c r="I12" s="8"/>
      <c r="J12" s="8"/>
      <c r="K12" s="8"/>
      <c r="L12" s="8"/>
      <c r="M12" s="8"/>
      <c r="N12" s="8"/>
      <c r="O12" s="8"/>
      <c r="P12" s="8"/>
      <c r="Q12" s="4">
        <v>20</v>
      </c>
      <c r="R12" s="8">
        <f t="shared" si="4"/>
        <v>30</v>
      </c>
      <c r="S12" s="8">
        <v>50</v>
      </c>
      <c r="T12" s="21" t="s">
        <v>27</v>
      </c>
      <c r="U12" s="70">
        <f t="shared" si="1"/>
        <v>2</v>
      </c>
      <c r="V12" s="11">
        <f t="shared" si="2"/>
        <v>50</v>
      </c>
      <c r="W12" s="68">
        <f t="shared" si="3"/>
        <v>2</v>
      </c>
    </row>
    <row r="13" spans="1:23" ht="13.5" thickBot="1" x14ac:dyDescent="0.25">
      <c r="A13" s="35">
        <v>10</v>
      </c>
      <c r="B13" s="27" t="s">
        <v>43</v>
      </c>
      <c r="C13" s="349" t="s">
        <v>240</v>
      </c>
      <c r="D13" s="31">
        <v>15</v>
      </c>
      <c r="E13" s="32"/>
      <c r="F13" s="8">
        <v>15</v>
      </c>
      <c r="G13" s="8"/>
      <c r="H13" s="32"/>
      <c r="I13" s="8"/>
      <c r="J13" s="8"/>
      <c r="K13" s="8"/>
      <c r="L13" s="8"/>
      <c r="M13" s="8"/>
      <c r="N13" s="8"/>
      <c r="O13" s="8"/>
      <c r="P13" s="8"/>
      <c r="Q13" s="4">
        <v>20</v>
      </c>
      <c r="R13" s="8">
        <f t="shared" si="4"/>
        <v>30</v>
      </c>
      <c r="S13" s="8">
        <v>50</v>
      </c>
      <c r="T13" s="21" t="s">
        <v>27</v>
      </c>
      <c r="U13" s="70">
        <f t="shared" si="1"/>
        <v>2</v>
      </c>
      <c r="V13" s="11">
        <f t="shared" si="2"/>
        <v>50</v>
      </c>
      <c r="W13" s="68">
        <f t="shared" si="3"/>
        <v>2</v>
      </c>
    </row>
    <row r="14" spans="1:23" ht="13.5" thickBot="1" x14ac:dyDescent="0.25">
      <c r="A14" s="36">
        <v>11</v>
      </c>
      <c r="B14" s="27" t="s">
        <v>43</v>
      </c>
      <c r="C14" s="297" t="s">
        <v>241</v>
      </c>
      <c r="D14" s="31">
        <v>15</v>
      </c>
      <c r="E14" s="32"/>
      <c r="F14" s="8">
        <v>15</v>
      </c>
      <c r="G14" s="8"/>
      <c r="H14" s="32"/>
      <c r="I14" s="8"/>
      <c r="J14" s="8"/>
      <c r="K14" s="8"/>
      <c r="L14" s="8"/>
      <c r="M14" s="8"/>
      <c r="N14" s="8"/>
      <c r="O14" s="8"/>
      <c r="P14" s="8"/>
      <c r="Q14" s="4">
        <v>20</v>
      </c>
      <c r="R14" s="8">
        <f t="shared" si="4"/>
        <v>30</v>
      </c>
      <c r="S14" s="8">
        <v>50</v>
      </c>
      <c r="T14" s="21" t="s">
        <v>27</v>
      </c>
      <c r="U14" s="70">
        <f t="shared" si="1"/>
        <v>2</v>
      </c>
      <c r="V14" s="11">
        <f t="shared" si="2"/>
        <v>50</v>
      </c>
      <c r="W14" s="68">
        <f t="shared" si="3"/>
        <v>2</v>
      </c>
    </row>
    <row r="15" spans="1:23" ht="13.5" thickBot="1" x14ac:dyDescent="0.25">
      <c r="A15" s="35">
        <v>12</v>
      </c>
      <c r="B15" s="27" t="s">
        <v>43</v>
      </c>
      <c r="C15" s="350" t="s">
        <v>252</v>
      </c>
      <c r="D15" s="31">
        <v>15</v>
      </c>
      <c r="E15" s="32"/>
      <c r="F15" s="8">
        <v>15</v>
      </c>
      <c r="G15" s="8"/>
      <c r="H15" s="32"/>
      <c r="I15" s="8"/>
      <c r="J15" s="8"/>
      <c r="K15" s="8"/>
      <c r="L15" s="8"/>
      <c r="M15" s="8"/>
      <c r="N15" s="8"/>
      <c r="O15" s="8"/>
      <c r="P15" s="8"/>
      <c r="Q15" s="4">
        <v>20</v>
      </c>
      <c r="R15" s="8">
        <f t="shared" si="4"/>
        <v>30</v>
      </c>
      <c r="S15" s="8">
        <v>50</v>
      </c>
      <c r="T15" s="21" t="s">
        <v>27</v>
      </c>
      <c r="U15" s="70">
        <f t="shared" si="1"/>
        <v>2</v>
      </c>
      <c r="V15" s="11">
        <f t="shared" si="2"/>
        <v>50</v>
      </c>
      <c r="W15" s="68">
        <f t="shared" si="3"/>
        <v>2</v>
      </c>
    </row>
  </sheetData>
  <mergeCells count="7">
    <mergeCell ref="V1:V2"/>
    <mergeCell ref="W1:W2"/>
    <mergeCell ref="A3:W3"/>
    <mergeCell ref="A1:A2"/>
    <mergeCell ref="B1:B2"/>
    <mergeCell ref="C1:C2"/>
    <mergeCell ref="D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8"/>
  <sheetViews>
    <sheetView topLeftCell="A4" workbookViewId="0">
      <selection activeCell="C20" sqref="C20"/>
    </sheetView>
  </sheetViews>
  <sheetFormatPr defaultRowHeight="12.75" x14ac:dyDescent="0.2"/>
  <cols>
    <col min="4" max="5" width="5" bestFit="1" customWidth="1"/>
    <col min="6" max="6" width="5" customWidth="1"/>
    <col min="7" max="7" width="5" bestFit="1" customWidth="1"/>
    <col min="8" max="8" width="5.5703125" bestFit="1" customWidth="1"/>
    <col min="11" max="11" width="6.7109375" bestFit="1" customWidth="1"/>
    <col min="12" max="13" width="5" bestFit="1" customWidth="1"/>
    <col min="14" max="14" width="5" customWidth="1"/>
    <col min="15" max="15" width="5" bestFit="1" customWidth="1"/>
    <col min="16" max="16" width="5.5703125" bestFit="1" customWidth="1"/>
  </cols>
  <sheetData>
    <row r="4" spans="2:20" ht="164.25" x14ac:dyDescent="0.2">
      <c r="B4" s="313" t="s">
        <v>253</v>
      </c>
      <c r="C4" s="315" t="s">
        <v>79</v>
      </c>
      <c r="D4" s="316" t="s">
        <v>254</v>
      </c>
      <c r="E4" s="316" t="s">
        <v>17</v>
      </c>
      <c r="F4" s="316" t="s">
        <v>255</v>
      </c>
      <c r="G4" s="316" t="s">
        <v>4</v>
      </c>
      <c r="H4" s="316" t="s">
        <v>2</v>
      </c>
      <c r="K4" s="313" t="s">
        <v>253</v>
      </c>
      <c r="L4" s="316" t="s">
        <v>254</v>
      </c>
      <c r="M4" s="316" t="s">
        <v>17</v>
      </c>
      <c r="N4" s="316" t="s">
        <v>255</v>
      </c>
      <c r="O4" s="316" t="s">
        <v>4</v>
      </c>
      <c r="P4" s="316" t="s">
        <v>2</v>
      </c>
    </row>
    <row r="5" spans="2:20" x14ac:dyDescent="0.2">
      <c r="B5" s="432">
        <v>1</v>
      </c>
      <c r="C5" s="312">
        <v>1</v>
      </c>
      <c r="D5" s="95">
        <f>'1 rok'!R70</f>
        <v>190</v>
      </c>
      <c r="E5" s="95">
        <f>'1 rok'!S70</f>
        <v>470</v>
      </c>
      <c r="F5" s="95">
        <f>'1 rok'!Q70</f>
        <v>0</v>
      </c>
      <c r="G5" s="95">
        <f>'1 rok'!T70</f>
        <v>660</v>
      </c>
      <c r="H5" s="306">
        <f>'1 rok'!V70</f>
        <v>25</v>
      </c>
      <c r="K5" s="311">
        <v>1</v>
      </c>
      <c r="L5" s="307">
        <f>D5+D6</f>
        <v>550</v>
      </c>
      <c r="M5" s="307">
        <f>E5+E6</f>
        <v>930</v>
      </c>
      <c r="N5" s="307">
        <f>F5+F6</f>
        <v>150</v>
      </c>
      <c r="O5" s="307">
        <f>G5+G6</f>
        <v>1630</v>
      </c>
      <c r="P5" s="308">
        <f t="shared" ref="P5" si="0">H5+H6</f>
        <v>61</v>
      </c>
      <c r="T5" s="16" t="s">
        <v>256</v>
      </c>
    </row>
    <row r="6" spans="2:20" x14ac:dyDescent="0.2">
      <c r="B6" s="433"/>
      <c r="C6" s="312">
        <v>2</v>
      </c>
      <c r="D6" s="95">
        <f>'1 rok'!AJ70</f>
        <v>360</v>
      </c>
      <c r="E6" s="95">
        <f>'1 rok'!AK70</f>
        <v>460</v>
      </c>
      <c r="F6" s="95">
        <f>'1 rok'!AI70</f>
        <v>150</v>
      </c>
      <c r="G6" s="95">
        <f>'1 rok'!AL70</f>
        <v>970</v>
      </c>
      <c r="H6" s="306">
        <f>'1 rok'!AN70</f>
        <v>36</v>
      </c>
      <c r="K6" s="311">
        <v>2</v>
      </c>
      <c r="L6" s="307">
        <f>D7+D8</f>
        <v>670</v>
      </c>
      <c r="M6" s="307">
        <f>E7+E8</f>
        <v>960</v>
      </c>
      <c r="N6" s="307">
        <f>F7+F8</f>
        <v>300</v>
      </c>
      <c r="O6" s="307">
        <f t="shared" ref="O6:P6" si="1">G7+G8</f>
        <v>1930</v>
      </c>
      <c r="P6" s="308">
        <f t="shared" si="1"/>
        <v>76</v>
      </c>
    </row>
    <row r="7" spans="2:20" x14ac:dyDescent="0.2">
      <c r="B7" s="432">
        <v>2</v>
      </c>
      <c r="C7" s="312">
        <v>3</v>
      </c>
      <c r="D7" s="95">
        <f>'2 rok'!R60</f>
        <v>330</v>
      </c>
      <c r="E7" s="95">
        <f>'2 rok'!S60</f>
        <v>475</v>
      </c>
      <c r="F7" s="95">
        <f>'2 rok'!Q60</f>
        <v>0</v>
      </c>
      <c r="G7" s="95">
        <f>'2 rok'!T60</f>
        <v>805</v>
      </c>
      <c r="H7" s="306">
        <f>'2 rok'!V60</f>
        <v>32</v>
      </c>
      <c r="K7" s="311">
        <v>3</v>
      </c>
      <c r="L7" s="307">
        <f>D9+D10</f>
        <v>375</v>
      </c>
      <c r="M7" s="307">
        <f>E9+E10</f>
        <v>925</v>
      </c>
      <c r="N7" s="307">
        <f>F9+F10</f>
        <v>300</v>
      </c>
      <c r="O7" s="307">
        <f t="shared" ref="O7:P7" si="2">G9+G10</f>
        <v>1600</v>
      </c>
      <c r="P7" s="308">
        <f t="shared" si="2"/>
        <v>62</v>
      </c>
    </row>
    <row r="8" spans="2:20" x14ac:dyDescent="0.2">
      <c r="B8" s="433"/>
      <c r="C8" s="312">
        <v>4</v>
      </c>
      <c r="D8" s="95">
        <f>'2 rok'!AJ60</f>
        <v>340</v>
      </c>
      <c r="E8" s="95">
        <f>'2 rok'!AK60</f>
        <v>485</v>
      </c>
      <c r="F8" s="95">
        <f>'2 rok'!AI60</f>
        <v>300</v>
      </c>
      <c r="G8" s="95">
        <f>'2 rok'!AL60</f>
        <v>1125</v>
      </c>
      <c r="H8" s="306">
        <f>'2 rok'!AN60</f>
        <v>44</v>
      </c>
      <c r="K8" s="311">
        <v>4</v>
      </c>
      <c r="L8" s="307">
        <f>D11+D12</f>
        <v>495</v>
      </c>
      <c r="M8" s="307">
        <f>E11+E12</f>
        <v>730</v>
      </c>
      <c r="N8" s="307">
        <f>F11+F12</f>
        <v>300</v>
      </c>
      <c r="O8" s="307">
        <f t="shared" ref="O8:P8" si="3">G11+G12</f>
        <v>1525</v>
      </c>
      <c r="P8" s="308">
        <f t="shared" si="3"/>
        <v>60</v>
      </c>
    </row>
    <row r="9" spans="2:20" x14ac:dyDescent="0.2">
      <c r="B9" s="432">
        <v>3</v>
      </c>
      <c r="C9" s="312">
        <v>5</v>
      </c>
      <c r="D9" s="95">
        <f>'3 rok'!R49</f>
        <v>195</v>
      </c>
      <c r="E9" s="95">
        <f>'3 rok'!S49</f>
        <v>470</v>
      </c>
      <c r="F9" s="95">
        <f>'3 rok'!Q49</f>
        <v>100</v>
      </c>
      <c r="G9" s="95">
        <f>'3 rok'!T49</f>
        <v>765</v>
      </c>
      <c r="H9" s="306">
        <f>'3 rok'!V49</f>
        <v>30</v>
      </c>
      <c r="K9" s="311">
        <v>5</v>
      </c>
      <c r="L9" s="307">
        <f>D13+D14</f>
        <v>480</v>
      </c>
      <c r="M9" s="307">
        <f>E13+E14</f>
        <v>170</v>
      </c>
      <c r="N9" s="307">
        <f>F13+F14</f>
        <v>510</v>
      </c>
      <c r="O9" s="307">
        <f t="shared" ref="O9:P9" si="4">G13+G14</f>
        <v>1160</v>
      </c>
      <c r="P9" s="308">
        <f t="shared" si="4"/>
        <v>46</v>
      </c>
    </row>
    <row r="10" spans="2:20" x14ac:dyDescent="0.2">
      <c r="B10" s="433"/>
      <c r="C10" s="312">
        <v>6</v>
      </c>
      <c r="D10" s="95">
        <f>'3 rok'!AJ49</f>
        <v>180</v>
      </c>
      <c r="E10" s="95">
        <f>'3 rok'!AK49</f>
        <v>455</v>
      </c>
      <c r="F10" s="95">
        <f>'3 rok'!AI49</f>
        <v>200</v>
      </c>
      <c r="G10" s="95">
        <f>'3 rok'!AL49</f>
        <v>835</v>
      </c>
      <c r="H10" s="306">
        <f>'3 rok'!AN49</f>
        <v>32</v>
      </c>
      <c r="K10" s="314" t="s">
        <v>157</v>
      </c>
      <c r="L10" s="310">
        <f>SUM(L5:L9)</f>
        <v>2570</v>
      </c>
      <c r="M10" s="310">
        <f>SUM(M5:M9)</f>
        <v>3715</v>
      </c>
      <c r="N10" s="310">
        <f>SUM(N5:N9)</f>
        <v>1560</v>
      </c>
      <c r="O10" s="310">
        <f>SUM(O5:O9)</f>
        <v>7845</v>
      </c>
      <c r="P10" s="317">
        <f t="shared" ref="P10" si="5">SUM(P5:P9)</f>
        <v>305</v>
      </c>
    </row>
    <row r="11" spans="2:20" x14ac:dyDescent="0.2">
      <c r="B11" s="432">
        <v>4</v>
      </c>
      <c r="C11" s="312">
        <v>7</v>
      </c>
      <c r="D11" s="95">
        <f>'4 rok'!R52</f>
        <v>225</v>
      </c>
      <c r="E11" s="95">
        <f>'4 rok'!S52</f>
        <v>425</v>
      </c>
      <c r="F11" s="95">
        <f>'4 rok'!Q52</f>
        <v>100</v>
      </c>
      <c r="G11" s="95">
        <f>'4 rok'!T52</f>
        <v>750</v>
      </c>
      <c r="H11" s="306">
        <f>'4 rok'!V52</f>
        <v>30</v>
      </c>
    </row>
    <row r="12" spans="2:20" x14ac:dyDescent="0.2">
      <c r="B12" s="433"/>
      <c r="C12" s="312">
        <v>8</v>
      </c>
      <c r="D12" s="95">
        <f>'4 rok'!AJ52</f>
        <v>270</v>
      </c>
      <c r="E12" s="95">
        <f>'4 rok'!AK52</f>
        <v>305</v>
      </c>
      <c r="F12" s="95">
        <f>'4 rok'!AI52</f>
        <v>200</v>
      </c>
      <c r="G12" s="95">
        <f>'4 rok'!AL52</f>
        <v>775</v>
      </c>
      <c r="H12" s="306">
        <f>'4 rok'!AN52</f>
        <v>30</v>
      </c>
    </row>
    <row r="13" spans="2:20" x14ac:dyDescent="0.2">
      <c r="B13" s="432">
        <v>5</v>
      </c>
      <c r="C13" s="312">
        <v>9</v>
      </c>
      <c r="D13" s="95">
        <f>'5 rok'!R33</f>
        <v>340</v>
      </c>
      <c r="E13" s="95">
        <f>'5 rok'!S33</f>
        <v>160</v>
      </c>
      <c r="F13" s="95">
        <f>'5 rok'!Q33</f>
        <v>0</v>
      </c>
      <c r="G13" s="95">
        <f>'5 rok'!T33</f>
        <v>500</v>
      </c>
      <c r="H13" s="306">
        <f>'5 rok'!V33</f>
        <v>20</v>
      </c>
    </row>
    <row r="14" spans="2:20" x14ac:dyDescent="0.2">
      <c r="B14" s="433"/>
      <c r="C14" s="312">
        <v>10</v>
      </c>
      <c r="D14" s="95">
        <f>'5 rok'!AJ33</f>
        <v>140</v>
      </c>
      <c r="E14" s="95">
        <f>'5 rok'!AK33</f>
        <v>10</v>
      </c>
      <c r="F14" s="95">
        <f>'5 rok'!AI33</f>
        <v>510</v>
      </c>
      <c r="G14" s="95">
        <f>'5 rok'!AL33</f>
        <v>660</v>
      </c>
      <c r="H14" s="306">
        <f>'5 rok'!AN33</f>
        <v>26</v>
      </c>
      <c r="L14" s="130"/>
    </row>
    <row r="15" spans="2:20" x14ac:dyDescent="0.2">
      <c r="B15" s="430" t="s">
        <v>157</v>
      </c>
      <c r="C15" s="431"/>
      <c r="D15" s="95">
        <f>SUM(D5:D14)</f>
        <v>2570</v>
      </c>
      <c r="E15" s="95">
        <f t="shared" ref="E15:H15" si="6">SUM(E5:E14)</f>
        <v>3715</v>
      </c>
      <c r="F15" s="95">
        <f t="shared" si="6"/>
        <v>1560</v>
      </c>
      <c r="G15" s="95">
        <f t="shared" si="6"/>
        <v>7845</v>
      </c>
      <c r="H15" s="306">
        <f t="shared" si="6"/>
        <v>305</v>
      </c>
    </row>
    <row r="18" spans="5:12" x14ac:dyDescent="0.2">
      <c r="L18" s="130"/>
    </row>
    <row r="19" spans="5:12" x14ac:dyDescent="0.2">
      <c r="E19" s="130"/>
    </row>
    <row r="20" spans="5:12" x14ac:dyDescent="0.2">
      <c r="E20" s="130"/>
    </row>
    <row r="21" spans="5:12" x14ac:dyDescent="0.2">
      <c r="E21" s="130"/>
    </row>
    <row r="22" spans="5:12" x14ac:dyDescent="0.2">
      <c r="E22" s="130"/>
    </row>
    <row r="23" spans="5:12" x14ac:dyDescent="0.2">
      <c r="E23" s="130"/>
    </row>
    <row r="24" spans="5:12" x14ac:dyDescent="0.2">
      <c r="E24" s="130"/>
    </row>
    <row r="25" spans="5:12" x14ac:dyDescent="0.2">
      <c r="E25" s="130"/>
    </row>
    <row r="26" spans="5:12" x14ac:dyDescent="0.2">
      <c r="E26" s="130"/>
    </row>
    <row r="27" spans="5:12" x14ac:dyDescent="0.2">
      <c r="E27" s="130"/>
    </row>
    <row r="28" spans="5:12" x14ac:dyDescent="0.2">
      <c r="E28" s="130"/>
    </row>
  </sheetData>
  <mergeCells count="6">
    <mergeCell ref="B15:C15"/>
    <mergeCell ref="B5:B6"/>
    <mergeCell ref="B7:B8"/>
    <mergeCell ref="B9:B10"/>
    <mergeCell ref="B11:B12"/>
    <mergeCell ref="B13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1-5 rok</vt:lpstr>
      <vt:lpstr>całość!Obszar_wydruku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Ewelina</cp:lastModifiedBy>
  <cp:lastPrinted>2019-10-23T11:06:58Z</cp:lastPrinted>
  <dcterms:created xsi:type="dcterms:W3CDTF">2014-08-22T07:06:50Z</dcterms:created>
  <dcterms:modified xsi:type="dcterms:W3CDTF">2022-04-29T06:43:37Z</dcterms:modified>
</cp:coreProperties>
</file>